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K22" i="2" l="1"/>
  <c r="K20" i="2"/>
  <c r="I18" i="1"/>
  <c r="L19" i="1"/>
  <c r="L18" i="1"/>
  <c r="L17" i="1"/>
  <c r="L16" i="1"/>
  <c r="L15" i="1"/>
  <c r="K36" i="2"/>
  <c r="K29" i="2"/>
  <c r="K33" i="2" l="1"/>
  <c r="K32" i="2"/>
  <c r="K28" i="2"/>
  <c r="K27" i="2"/>
  <c r="K25" i="2"/>
  <c r="K24" i="2"/>
  <c r="K23" i="2"/>
  <c r="K21" i="2"/>
  <c r="M246" i="1"/>
  <c r="M245" i="1"/>
  <c r="M243" i="1"/>
  <c r="M240" i="1"/>
  <c r="M239" i="1"/>
  <c r="M238" i="1"/>
  <c r="M237" i="1"/>
  <c r="J227" i="1"/>
  <c r="J226" i="1"/>
  <c r="J225" i="1"/>
  <c r="J224" i="1"/>
  <c r="J223" i="1"/>
  <c r="J221" i="1"/>
  <c r="G215" i="1"/>
  <c r="J205" i="1"/>
  <c r="J204" i="1"/>
  <c r="J203" i="1"/>
  <c r="L199" i="1"/>
  <c r="L198" i="1"/>
  <c r="J187" i="1"/>
  <c r="M179" i="1"/>
  <c r="N162" i="1"/>
  <c r="N161" i="1"/>
  <c r="L140" i="1"/>
  <c r="M116" i="1"/>
  <c r="M115" i="1"/>
  <c r="M114" i="1"/>
  <c r="M101" i="1"/>
  <c r="M100" i="1"/>
  <c r="M99" i="1"/>
  <c r="M97" i="1"/>
  <c r="K88" i="1"/>
  <c r="K87" i="1"/>
  <c r="K86" i="1"/>
  <c r="N79" i="1"/>
  <c r="N78" i="1"/>
  <c r="K69" i="1"/>
  <c r="K68" i="1"/>
  <c r="N63" i="1"/>
  <c r="N62" i="1"/>
  <c r="N61" i="1"/>
  <c r="M52" i="1"/>
  <c r="M50" i="1"/>
  <c r="N45" i="1"/>
  <c r="N44" i="1"/>
  <c r="H35" i="1"/>
  <c r="J21" i="1"/>
  <c r="I21" i="1"/>
  <c r="H21" i="1"/>
  <c r="G21" i="1"/>
  <c r="F21" i="1"/>
  <c r="E21" i="1"/>
  <c r="M18" i="1"/>
  <c r="M16" i="1"/>
  <c r="M102" i="1" l="1"/>
  <c r="M118" i="1"/>
  <c r="K37" i="2"/>
  <c r="M19" i="1"/>
  <c r="L21" i="1"/>
  <c r="M53" i="1"/>
  <c r="K70" i="1"/>
  <c r="J228" i="1"/>
  <c r="K89" i="1"/>
  <c r="M44" i="2"/>
  <c r="M15" i="1"/>
  <c r="M17" i="1"/>
  <c r="K21" i="1"/>
  <c r="M21" i="1" l="1"/>
  <c r="G33" i="1"/>
  <c r="I33" i="1" s="1"/>
  <c r="G30" i="1" l="1"/>
  <c r="I30" i="1" s="1"/>
  <c r="G32" i="1"/>
  <c r="I32" i="1" s="1"/>
  <c r="G31" i="1"/>
  <c r="I31" i="1" s="1"/>
  <c r="I35" i="1" l="1"/>
  <c r="J35" i="1" s="1"/>
</calcChain>
</file>

<file path=xl/sharedStrings.xml><?xml version="1.0" encoding="utf-8"?>
<sst xmlns="http://schemas.openxmlformats.org/spreadsheetml/2006/main" count="536" uniqueCount="354">
  <si>
    <t>Наименование учреждения</t>
  </si>
  <si>
    <t>МКОУ "УРАЛИНСКАЯ СОШ"</t>
  </si>
  <si>
    <t>I. Расчет расходов по подстатье 211 "Заработная плата":</t>
  </si>
  <si>
    <t>№</t>
  </si>
  <si>
    <t>Средне-</t>
  </si>
  <si>
    <t>Месячный</t>
  </si>
  <si>
    <t>Компенса</t>
  </si>
  <si>
    <t>Другие</t>
  </si>
  <si>
    <t>Стимули</t>
  </si>
  <si>
    <t>Район</t>
  </si>
  <si>
    <t>Годовой</t>
  </si>
  <si>
    <t>Средне</t>
  </si>
  <si>
    <t>п./п.</t>
  </si>
  <si>
    <t xml:space="preserve">             Наименование</t>
  </si>
  <si>
    <t>годовая</t>
  </si>
  <si>
    <t>тарифн.</t>
  </si>
  <si>
    <t>ционные</t>
  </si>
  <si>
    <t>выплаты</t>
  </si>
  <si>
    <t>рующие</t>
  </si>
  <si>
    <t>ный</t>
  </si>
  <si>
    <t>фонд</t>
  </si>
  <si>
    <t>месячная</t>
  </si>
  <si>
    <t xml:space="preserve">              показателя</t>
  </si>
  <si>
    <t>численн.</t>
  </si>
  <si>
    <t>по тари</t>
  </si>
  <si>
    <t>коэффи</t>
  </si>
  <si>
    <t>зарплаты</t>
  </si>
  <si>
    <t>оплаты</t>
  </si>
  <si>
    <t>зарплата</t>
  </si>
  <si>
    <t>чел.</t>
  </si>
  <si>
    <t>фикации</t>
  </si>
  <si>
    <t>циент</t>
  </si>
  <si>
    <t>(руб)</t>
  </si>
  <si>
    <t>труда</t>
  </si>
  <si>
    <t>руб</t>
  </si>
  <si>
    <t>Руководящий персонал</t>
  </si>
  <si>
    <t>Основной персонал(учителя)</t>
  </si>
  <si>
    <t>Педагогический персонал</t>
  </si>
  <si>
    <t>Учебно-вспомогательный персонал</t>
  </si>
  <si>
    <t>Обслуживающий персонал</t>
  </si>
  <si>
    <t xml:space="preserve">               ИТОГО по статье 211</t>
  </si>
  <si>
    <t>II. Расчет расходов по подстатье 213 "Начисления на выплаты по оплате труда"</t>
  </si>
  <si>
    <t>Наименование показателя</t>
  </si>
  <si>
    <t>ставки</t>
  </si>
  <si>
    <t>Сумма</t>
  </si>
  <si>
    <t>фонд  опла</t>
  </si>
  <si>
    <t>в проц</t>
  </si>
  <si>
    <t>страхов</t>
  </si>
  <si>
    <t>п/п</t>
  </si>
  <si>
    <t>ты труда</t>
  </si>
  <si>
    <t>к ФОТ</t>
  </si>
  <si>
    <t>взносов</t>
  </si>
  <si>
    <t>Взносы в пенсионный фонд</t>
  </si>
  <si>
    <t>Взносы в Фонд медицинского страхования</t>
  </si>
  <si>
    <t>Взносы в Фонд социального страходания</t>
  </si>
  <si>
    <t>Взносы ФСС (  )</t>
  </si>
  <si>
    <t>ИТОГО по статье 213</t>
  </si>
  <si>
    <t>х</t>
  </si>
  <si>
    <t>III. Расчеты расходов по подстатье 212 "Прочие выплаты"</t>
  </si>
  <si>
    <t>Колич-во</t>
  </si>
  <si>
    <t>Кол-во сотрудников,</t>
  </si>
  <si>
    <t>Кол-во</t>
  </si>
  <si>
    <t>Сумма,</t>
  </si>
  <si>
    <t>Наименование расходов</t>
  </si>
  <si>
    <t>Место назначения</t>
  </si>
  <si>
    <t>коман-</t>
  </si>
  <si>
    <t>направляемых в</t>
  </si>
  <si>
    <t>суток  в</t>
  </si>
  <si>
    <t>тыс. руб.</t>
  </si>
  <si>
    <t>дировок</t>
  </si>
  <si>
    <t>командировку в год</t>
  </si>
  <si>
    <t>командир</t>
  </si>
  <si>
    <t>Суточные при служебных командировках</t>
  </si>
  <si>
    <t xml:space="preserve">Суточные при командировках на курсы повышения </t>
  </si>
  <si>
    <t>Количество работников, исполь</t>
  </si>
  <si>
    <t xml:space="preserve">Кол-во </t>
  </si>
  <si>
    <t>Размер компенса</t>
  </si>
  <si>
    <t>зующих право на компенсацию</t>
  </si>
  <si>
    <t>платежей</t>
  </si>
  <si>
    <t>ции (пособия)</t>
  </si>
  <si>
    <t>Компенсация за приобретение книгоиздательской</t>
  </si>
  <si>
    <t>продукции и периодических изданий</t>
  </si>
  <si>
    <t>Пособие на ребенка</t>
  </si>
  <si>
    <t>ИТОГО по статье 212</t>
  </si>
  <si>
    <t>IV. Расчет расходов по подстатье 221 "Услуги связи"</t>
  </si>
  <si>
    <t>Единица</t>
  </si>
  <si>
    <t>Количество</t>
  </si>
  <si>
    <t>Стоимость за един</t>
  </si>
  <si>
    <t>измерения</t>
  </si>
  <si>
    <t>платежей в год</t>
  </si>
  <si>
    <t xml:space="preserve"> измерения,тыс.руб.</t>
  </si>
  <si>
    <t>Абонентская плата</t>
  </si>
  <si>
    <t>абонентский</t>
  </si>
  <si>
    <t>Услуги электронной почты</t>
  </si>
  <si>
    <t>электрон. адрес</t>
  </si>
  <si>
    <t>Стоимость за</t>
  </si>
  <si>
    <t>Сумма, тыс. руб.</t>
  </si>
  <si>
    <t>единицу, тыс. руб.</t>
  </si>
  <si>
    <t>(гр.3хгр 4)</t>
  </si>
  <si>
    <t>Услуги по пересылке почтовых отправлений</t>
  </si>
  <si>
    <t>Услуги других видов связи</t>
  </si>
  <si>
    <t>ИТОГО по статье 221</t>
  </si>
  <si>
    <t>V. Расчет расходов по подстатье 222 "Транспортные услуги"</t>
  </si>
  <si>
    <t>Место</t>
  </si>
  <si>
    <t>Кол-во человек,</t>
  </si>
  <si>
    <t>Средняя стоимость</t>
  </si>
  <si>
    <t>назначения</t>
  </si>
  <si>
    <t>направ. в команд.</t>
  </si>
  <si>
    <t>проезда, тыс.руб</t>
  </si>
  <si>
    <t>Оплата проезда при служебных командировках</t>
  </si>
  <si>
    <t xml:space="preserve">Оплата проезда при  командировках на курсы  </t>
  </si>
  <si>
    <t>повышения квалификации</t>
  </si>
  <si>
    <t>Количество единиц</t>
  </si>
  <si>
    <t>Стоим. за един.,т.р.</t>
  </si>
  <si>
    <t>Сумма, тыс. руб</t>
  </si>
  <si>
    <t>Оплата услуг по пассажирским перевозкам</t>
  </si>
  <si>
    <t>Оплата услуг по грузовым перевозкам</t>
  </si>
  <si>
    <t>VI. Расчет расходов по подстатье 223 "Коммунальные услуги"</t>
  </si>
  <si>
    <t>Тариф(стоимость</t>
  </si>
  <si>
    <t>потребления в год</t>
  </si>
  <si>
    <t>за един.измер.), руб</t>
  </si>
  <si>
    <t>Оплата потребления газа</t>
  </si>
  <si>
    <t>куб.м</t>
  </si>
  <si>
    <t>Оплата потребления электроэнергии</t>
  </si>
  <si>
    <t>квт/час</t>
  </si>
  <si>
    <t>Оплата потребления теплоэнергии</t>
  </si>
  <si>
    <t>гКал</t>
  </si>
  <si>
    <t>Оплата потребления воды</t>
  </si>
  <si>
    <t>куб.м.</t>
  </si>
  <si>
    <t>VII. Расчет расходов по подстатье 224 "Арендная плата за пользование имуществом"</t>
  </si>
  <si>
    <t>Кол-во зданий,</t>
  </si>
  <si>
    <t xml:space="preserve">Площадь </t>
  </si>
  <si>
    <t>Период предостав-</t>
  </si>
  <si>
    <t>помещений, транс-</t>
  </si>
  <si>
    <t>арендуемых поме-</t>
  </si>
  <si>
    <t>в месяц 1 кв.м</t>
  </si>
  <si>
    <t>ления услуг (кол-во</t>
  </si>
  <si>
    <t>портных средств</t>
  </si>
  <si>
    <t>шений, земли(кв.м).</t>
  </si>
  <si>
    <t>(1едн.автотрансп),т.р</t>
  </si>
  <si>
    <t xml:space="preserve"> месяцев)</t>
  </si>
  <si>
    <t>Арендная плата за здание (помеш)</t>
  </si>
  <si>
    <t>Арендная плата за автотранспорт</t>
  </si>
  <si>
    <t>ИТОГО по статье 224</t>
  </si>
  <si>
    <t>VIII. Расчет расходов по подстатье 225 "Услуги по содержанию имущества"</t>
  </si>
  <si>
    <t>Наименование  расходов</t>
  </si>
  <si>
    <t xml:space="preserve">Единица </t>
  </si>
  <si>
    <t>Сметная стоимость,</t>
  </si>
  <si>
    <t>Оплата договоров на текущий ремонт зданий и сооружений</t>
  </si>
  <si>
    <t>Оплата договоров на капитальный ремонт зданий и сооружений</t>
  </si>
  <si>
    <t>Стоимость</t>
  </si>
  <si>
    <t>договоров</t>
  </si>
  <si>
    <t>услуги</t>
  </si>
  <si>
    <t>Оплата услуг за пусконаладочные работы</t>
  </si>
  <si>
    <t>Оплата услуг за техническое обслуживание автотранспорта</t>
  </si>
  <si>
    <t>Оплата услуг по техническому обслуживанию, ремонту охранной, пожарной сигнализации</t>
  </si>
  <si>
    <t>локальных вычислительных сетей, заправке оргтехники</t>
  </si>
  <si>
    <t>Оплата услуг по ремонту инженерных систем и коммуникаций</t>
  </si>
  <si>
    <t>ИТОГО по статье 225</t>
  </si>
  <si>
    <t>IX. Расчеты расходов по подстатье 226 "Прочие услуги"</t>
  </si>
  <si>
    <t>Оплата услуг вневедомственной, пожарной охраны</t>
  </si>
  <si>
    <t>Оплата услуг на установку, наладку, эксплуатацию  сигнализации</t>
  </si>
  <si>
    <t>Оплата услуг на установку, наладку, эксплуатацию пожарной сигнализации</t>
  </si>
  <si>
    <t>Оплата услуг на страхование гражданской ответственности владельцев трансп. средств</t>
  </si>
  <si>
    <t>Мероприятия по технике безопасности</t>
  </si>
  <si>
    <t>Мероприятия по охране труда</t>
  </si>
  <si>
    <t>Расходы по аттестации рабочих мест</t>
  </si>
  <si>
    <t>команди-</t>
  </si>
  <si>
    <t>человеко-</t>
  </si>
  <si>
    <t>проживан</t>
  </si>
  <si>
    <t>ровок</t>
  </si>
  <si>
    <t>дней</t>
  </si>
  <si>
    <t>за 1 сутки</t>
  </si>
  <si>
    <t>(гр.4х5х6)</t>
  </si>
  <si>
    <t>Найм жилых помещений при служебных командировках</t>
  </si>
  <si>
    <t>Найм жилых помешений при командировках на курсы повыш. квалификации</t>
  </si>
  <si>
    <t>Сумма тыс. руб.</t>
  </si>
  <si>
    <t>за единицу, тыс.руб.</t>
  </si>
  <si>
    <t>(гр.3хгр.4)</t>
  </si>
  <si>
    <t xml:space="preserve">Оплата услуг в области информационных технологий, включая приобретение и </t>
  </si>
  <si>
    <t>обновление справочно- информационных баз данных</t>
  </si>
  <si>
    <t>Приобретение учебных программ</t>
  </si>
  <si>
    <t>Приобретение периодической литературы(газеты, журналы)</t>
  </si>
  <si>
    <t>Оплата услуг по организации культурно- массовых мероприятий для студентов</t>
  </si>
  <si>
    <t>Оплата рекламных объявлений</t>
  </si>
  <si>
    <t>Приобретение бланков учебной документации</t>
  </si>
  <si>
    <t>Изготовление бланков ( государственных сертификатов, отчетности и пр.)</t>
  </si>
  <si>
    <t>Расходы на учебные экскурсии</t>
  </si>
  <si>
    <t xml:space="preserve">Оплата иных услуг на основании заключенных договоров, в том числе оплата труда </t>
  </si>
  <si>
    <t>внештатных работников</t>
  </si>
  <si>
    <t>Оплата услуг по ведению бухгалтерского учета</t>
  </si>
  <si>
    <t>ИТОГО по статье 226</t>
  </si>
  <si>
    <t>Х.  Расчет расходов по подстатье 262 "Пособие по социальной помощи населению"</t>
  </si>
  <si>
    <t>Численность</t>
  </si>
  <si>
    <t xml:space="preserve">Размер </t>
  </si>
  <si>
    <t>увольн. Работников</t>
  </si>
  <si>
    <t>пособий ,руб.</t>
  </si>
  <si>
    <t>тыс. руб</t>
  </si>
  <si>
    <t>Выплата выходного пособия при увольнении</t>
  </si>
  <si>
    <t>ИТОГО по статье 262</t>
  </si>
  <si>
    <t>ХI. Расчет расходов по подстатье 290 "Прочие расходы"</t>
  </si>
  <si>
    <t>ставка</t>
  </si>
  <si>
    <t>сумма</t>
  </si>
  <si>
    <t>Налог на имущество</t>
  </si>
  <si>
    <t>Площадь земель-</t>
  </si>
  <si>
    <t>Кадастровая стоим.</t>
  </si>
  <si>
    <t>ного участка (кв.м)</t>
  </si>
  <si>
    <t>земель , руб.за кв.м</t>
  </si>
  <si>
    <t>земельн. участка</t>
  </si>
  <si>
    <t>налога</t>
  </si>
  <si>
    <t>Земельный налог</t>
  </si>
  <si>
    <t>Марка</t>
  </si>
  <si>
    <t>Нал. база</t>
  </si>
  <si>
    <t>Транспортный налог</t>
  </si>
  <si>
    <t>Государственная пошлина</t>
  </si>
  <si>
    <t>Уплата штрафов, пений, сборов и другие экон. санкции</t>
  </si>
  <si>
    <t>Представительские расходы</t>
  </si>
  <si>
    <t>Приобретение подарочных и сувенирной продукции</t>
  </si>
  <si>
    <t>Оплата судебных издержек</t>
  </si>
  <si>
    <t>Другие аналогичные расходы</t>
  </si>
  <si>
    <t>ИТОГО по статье 290</t>
  </si>
  <si>
    <t>XII. Расчет расходов  по статье 310 "Увеличение стоимости основных средств"</t>
  </si>
  <si>
    <t>Кол - во</t>
  </si>
  <si>
    <t>един.</t>
  </si>
  <si>
    <t>Приобретение машин</t>
  </si>
  <si>
    <t>Приобретение оборудований</t>
  </si>
  <si>
    <t>Приобретение транспортных средств</t>
  </si>
  <si>
    <t>Приобретение библиотечного фонда</t>
  </si>
  <si>
    <t>Приобретение мебели</t>
  </si>
  <si>
    <t>Приобретение прочих основных средств</t>
  </si>
  <si>
    <t xml:space="preserve">Приобретение вычислительной и другой оргтехники </t>
  </si>
  <si>
    <t>ИТОГО по статье 310</t>
  </si>
  <si>
    <t>XIII. Расчет расходов по статье 340 "Увеличение стоимости материальных запасов"</t>
  </si>
  <si>
    <t>Цена</t>
  </si>
  <si>
    <t>за единицу</t>
  </si>
  <si>
    <t>Приобретение мягкого инвентаря</t>
  </si>
  <si>
    <t>шт.</t>
  </si>
  <si>
    <t>Приобретение медикаментов и перевязочных средств</t>
  </si>
  <si>
    <t>Приобретение посуды</t>
  </si>
  <si>
    <t>Приобретение продуктов питания</t>
  </si>
  <si>
    <t>Приобретение канцелярских принадлежностей</t>
  </si>
  <si>
    <t>Приобретение твердого топлива</t>
  </si>
  <si>
    <t>тонн</t>
  </si>
  <si>
    <t>Приобретение дров</t>
  </si>
  <si>
    <t>Приобретение горюче-смазочных материалов</t>
  </si>
  <si>
    <t>кг</t>
  </si>
  <si>
    <t>Приобретение строительных материалов</t>
  </si>
  <si>
    <t>Приобретение запасных частей для машин и оборудования</t>
  </si>
  <si>
    <t>Приобретение запасных частей для вычислительной и оргтехники</t>
  </si>
  <si>
    <t>Питание 1-4 классов</t>
  </si>
  <si>
    <t xml:space="preserve">ИТОГО по статье 340 </t>
  </si>
  <si>
    <t>Руководитель учреждения</t>
  </si>
  <si>
    <t>Руководитель учетного центра</t>
  </si>
  <si>
    <t>УТВЕРЖДАЮ</t>
  </si>
  <si>
    <t>ГЛАВА АДМИНИСТАЦИИ МО "ГУНИБСКИЙ РАЙОН"</t>
  </si>
  <si>
    <t>КОДЫ</t>
  </si>
  <si>
    <r>
      <t xml:space="preserve">Форма по </t>
    </r>
    <r>
      <rPr>
        <b/>
        <sz val="10"/>
        <rFont val="Arial Cyr"/>
        <charset val="204"/>
      </rPr>
      <t>ОКУД</t>
    </r>
  </si>
  <si>
    <t>Дата</t>
  </si>
  <si>
    <t>по ОКПО</t>
  </si>
  <si>
    <t>Получатель бюджетных средств</t>
  </si>
  <si>
    <t>по Перечню (Реестру)</t>
  </si>
  <si>
    <t>Распорядитель бюджетных средств_________________________________________</t>
  </si>
  <si>
    <t>Главный распорядитель бюджетных средств_________________________________</t>
  </si>
  <si>
    <t xml:space="preserve"> Адинистрация МО "Гунибский район"</t>
  </si>
  <si>
    <t>Наименование бюджета</t>
  </si>
  <si>
    <t>Бюджет МО "Гунибский район"</t>
  </si>
  <si>
    <r>
      <t xml:space="preserve">по </t>
    </r>
    <r>
      <rPr>
        <b/>
        <sz val="10"/>
        <rFont val="Arial Cyr"/>
        <charset val="204"/>
      </rPr>
      <t>ОКАТО</t>
    </r>
  </si>
  <si>
    <t>Единица измерения: руб.</t>
  </si>
  <si>
    <t>(наименование иностранной валюты)</t>
  </si>
  <si>
    <r>
      <t xml:space="preserve">по </t>
    </r>
    <r>
      <rPr>
        <b/>
        <sz val="10"/>
        <rFont val="Arial Cyr"/>
        <charset val="204"/>
      </rPr>
      <t>ОКЕЙ</t>
    </r>
  </si>
  <si>
    <t>Код</t>
  </si>
  <si>
    <t>Код по бюджетной классификации Российской Федерации</t>
  </si>
  <si>
    <t>в том числе</t>
  </si>
  <si>
    <t>строки</t>
  </si>
  <si>
    <t>раздел</t>
  </si>
  <si>
    <t>получа</t>
  </si>
  <si>
    <t>целевой</t>
  </si>
  <si>
    <t>вид</t>
  </si>
  <si>
    <t>КОСГУ</t>
  </si>
  <si>
    <t>дополн</t>
  </si>
  <si>
    <t>всего</t>
  </si>
  <si>
    <t>первый</t>
  </si>
  <si>
    <t>полу</t>
  </si>
  <si>
    <t>девять</t>
  </si>
  <si>
    <t xml:space="preserve">на </t>
  </si>
  <si>
    <t>подразд</t>
  </si>
  <si>
    <t>тель</t>
  </si>
  <si>
    <t>статьи</t>
  </si>
  <si>
    <t>расходов</t>
  </si>
  <si>
    <t>класс.</t>
  </si>
  <si>
    <t>в рублях</t>
  </si>
  <si>
    <t>квартал</t>
  </si>
  <si>
    <t>годие</t>
  </si>
  <si>
    <t>месяцев</t>
  </si>
  <si>
    <t>год</t>
  </si>
  <si>
    <t>Заработная плата</t>
  </si>
  <si>
    <t>001</t>
  </si>
  <si>
    <t>0702</t>
  </si>
  <si>
    <t>075</t>
  </si>
  <si>
    <t>111</t>
  </si>
  <si>
    <t>Прочие выплаты</t>
  </si>
  <si>
    <t>002</t>
  </si>
  <si>
    <t>112</t>
  </si>
  <si>
    <t>Начисления на выплаты по оплате труда</t>
  </si>
  <si>
    <t>003</t>
  </si>
  <si>
    <t>119</t>
  </si>
  <si>
    <t>Услуги связи</t>
  </si>
  <si>
    <t>004</t>
  </si>
  <si>
    <t>244</t>
  </si>
  <si>
    <t>Транспортные услуги</t>
  </si>
  <si>
    <t>005</t>
  </si>
  <si>
    <t>006</t>
  </si>
  <si>
    <t>Коммунальные услуги</t>
  </si>
  <si>
    <t>007</t>
  </si>
  <si>
    <t>Арендная плата за пользование имущества</t>
  </si>
  <si>
    <t>008</t>
  </si>
  <si>
    <t>Работы, услуги по содержанию имущества</t>
  </si>
  <si>
    <t>009</t>
  </si>
  <si>
    <t>Прочие работы, услуги</t>
  </si>
  <si>
    <t>010</t>
  </si>
  <si>
    <t>Прочие расходы</t>
  </si>
  <si>
    <t>011</t>
  </si>
  <si>
    <t>012</t>
  </si>
  <si>
    <t>851</t>
  </si>
  <si>
    <t>013</t>
  </si>
  <si>
    <t>852</t>
  </si>
  <si>
    <t>Увеличение стоимости основных средств</t>
  </si>
  <si>
    <t>014</t>
  </si>
  <si>
    <t>Увеличение стоимости материальных запасов</t>
  </si>
  <si>
    <t>015</t>
  </si>
  <si>
    <t>016</t>
  </si>
  <si>
    <t>Субсидия на питание учащихся 1-4 классов</t>
  </si>
  <si>
    <t>017</t>
  </si>
  <si>
    <t>Всего</t>
  </si>
  <si>
    <t>Номер страницы</t>
  </si>
  <si>
    <t xml:space="preserve">(уполномоченное лицо)           Директор  </t>
  </si>
  <si>
    <t xml:space="preserve"> _______________</t>
  </si>
  <si>
    <t>Всего страниц</t>
  </si>
  <si>
    <t>(должность)</t>
  </si>
  <si>
    <t>(подпись)</t>
  </si>
  <si>
    <t xml:space="preserve"> </t>
  </si>
  <si>
    <t xml:space="preserve">Исполнитель         </t>
  </si>
  <si>
    <t>Директор  МКУ "ТУЦ"</t>
  </si>
  <si>
    <t xml:space="preserve"> Юсупов Ю.М</t>
  </si>
  <si>
    <t>Проверил  ________________       _________________________</t>
  </si>
  <si>
    <t xml:space="preserve">      (расшифровка подписи)</t>
  </si>
  <si>
    <t xml:space="preserve">  _________________________МАГОМЕДОВ А.Д.</t>
  </si>
  <si>
    <t>"___"_________________ 2017 г.</t>
  </si>
  <si>
    <t>28.02.2017 г.</t>
  </si>
  <si>
    <t>Дата "____"_____________ 2017 г</t>
  </si>
  <si>
    <t>РАСЧЕТЫ К БЮДЖЕТНОЙ СМЕТЕ (В ЦЕЛОМ ПО УЧРЕЖДЕНИЮ) на 2018 г.</t>
  </si>
  <si>
    <t>повышение с янв</t>
  </si>
  <si>
    <t>видеокамеры</t>
  </si>
  <si>
    <t>БЮДЖЕТНАЯ СМЕТА НА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</si>
</sst>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sz val="11"/>
      <name val="Arial Cyr"/>
      <charset val="204"/>
    </font>
    <font>
      <b/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/>
    <xf numFmtId="0" fontId="0" fillId="0" borderId="12" xfId="0" applyBorder="1" applyAlignment="1">
      <alignment horizontal="center"/>
    </xf>
    <xf numFmtId="0" fontId="0" fillId="0" borderId="12" xfId="0" applyBorder="1" applyAlignment="1"/>
    <xf numFmtId="0" fontId="0" fillId="0" borderId="12" xfId="0" applyBorder="1" applyAlignment="1">
      <alignment horizontal="left"/>
    </xf>
    <xf numFmtId="0" fontId="0" fillId="0" borderId="12" xfId="0" applyBorder="1"/>
    <xf numFmtId="164" fontId="0" fillId="0" borderId="1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2" xfId="0" applyNumberFormat="1" applyBorder="1" applyAlignment="1"/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1" fontId="2" fillId="0" borderId="0" xfId="0" applyNumberFormat="1" applyFon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" fontId="0" fillId="0" borderId="0" xfId="0" applyNumberFormat="1"/>
    <xf numFmtId="0" fontId="0" fillId="0" borderId="0" xfId="0" applyFill="1" applyBorder="1"/>
    <xf numFmtId="0" fontId="5" fillId="0" borderId="4" xfId="0" applyFont="1" applyBorder="1" applyAlignment="1"/>
    <xf numFmtId="0" fontId="0" fillId="0" borderId="6" xfId="0" applyBorder="1" applyAlignment="1"/>
    <xf numFmtId="0" fontId="0" fillId="0" borderId="0" xfId="0" applyFont="1" applyBorder="1" applyAlignment="1"/>
    <xf numFmtId="0" fontId="0" fillId="0" borderId="0" xfId="0" applyBorder="1" applyAlignment="1"/>
    <xf numFmtId="0" fontId="0" fillId="0" borderId="1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5" fillId="0" borderId="7" xfId="0" applyFont="1" applyBorder="1" applyAlignment="1"/>
    <xf numFmtId="0" fontId="0" fillId="0" borderId="8" xfId="0" applyBorder="1" applyAlignment="1"/>
    <xf numFmtId="0" fontId="0" fillId="0" borderId="15" xfId="0" applyBorder="1"/>
    <xf numFmtId="0" fontId="5" fillId="0" borderId="9" xfId="0" applyFont="1" applyBorder="1" applyAlignment="1"/>
    <xf numFmtId="0" fontId="0" fillId="0" borderId="11" xfId="0" applyBorder="1" applyAlignment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64" fontId="0" fillId="0" borderId="0" xfId="0" applyNumberFormat="1" applyBorder="1" applyAlignment="1"/>
    <xf numFmtId="164" fontId="0" fillId="0" borderId="3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2" xfId="0" applyBorder="1" applyAlignment="1"/>
    <xf numFmtId="0" fontId="1" fillId="0" borderId="0" xfId="0" applyFont="1"/>
    <xf numFmtId="0" fontId="2" fillId="0" borderId="0" xfId="0" applyFont="1"/>
    <xf numFmtId="0" fontId="0" fillId="0" borderId="13" xfId="0" applyBorder="1"/>
    <xf numFmtId="0" fontId="2" fillId="0" borderId="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5" xfId="0" applyBorder="1" applyAlignment="1"/>
    <xf numFmtId="0" fontId="6" fillId="0" borderId="5" xfId="0" applyFont="1" applyBorder="1"/>
    <xf numFmtId="1" fontId="0" fillId="0" borderId="4" xfId="0" applyNumberFormat="1" applyBorder="1" applyAlignment="1">
      <alignment horizontal="center"/>
    </xf>
    <xf numFmtId="0" fontId="0" fillId="0" borderId="10" xfId="0" applyBorder="1" applyAlignment="1"/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4" xfId="0" applyBorder="1" applyAlignment="1"/>
    <xf numFmtId="0" fontId="1" fillId="0" borderId="0" xfId="0" applyFont="1" applyAlignment="1"/>
    <xf numFmtId="1" fontId="0" fillId="0" borderId="0" xfId="0" applyNumberFormat="1" applyBorder="1" applyAlignment="1"/>
    <xf numFmtId="0" fontId="0" fillId="0" borderId="3" xfId="0" applyBorder="1" applyAlignment="1"/>
    <xf numFmtId="0" fontId="0" fillId="0" borderId="12" xfId="0" applyFill="1" applyBorder="1" applyAlignment="1">
      <alignment horizontal="center"/>
    </xf>
    <xf numFmtId="164" fontId="0" fillId="0" borderId="0" xfId="0" applyNumberFormat="1"/>
    <xf numFmtId="0" fontId="7" fillId="0" borderId="0" xfId="0" applyFont="1"/>
    <xf numFmtId="0" fontId="7" fillId="0" borderId="10" xfId="0" applyFont="1" applyBorder="1"/>
    <xf numFmtId="0" fontId="3" fillId="0" borderId="0" xfId="0" applyFont="1" applyAlignment="1"/>
    <xf numFmtId="0" fontId="0" fillId="0" borderId="0" xfId="0" applyAlignment="1">
      <alignment horizontal="right"/>
    </xf>
    <xf numFmtId="0" fontId="5" fillId="0" borderId="5" xfId="0" applyFont="1" applyBorder="1" applyAlignment="1"/>
    <xf numFmtId="0" fontId="5" fillId="0" borderId="5" xfId="0" applyFont="1" applyBorder="1"/>
    <xf numFmtId="0" fontId="0" fillId="0" borderId="0" xfId="0" applyBorder="1" applyAlignment="1">
      <alignment horizontal="right"/>
    </xf>
    <xf numFmtId="0" fontId="0" fillId="0" borderId="8" xfId="0" applyFill="1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5" fillId="0" borderId="12" xfId="0" applyFont="1" applyBorder="1" applyAlignment="1"/>
    <xf numFmtId="1" fontId="5" fillId="0" borderId="12" xfId="0" applyNumberFormat="1" applyFont="1" applyBorder="1" applyAlignment="1"/>
    <xf numFmtId="0" fontId="0" fillId="2" borderId="12" xfId="0" applyFill="1" applyBorder="1" applyAlignment="1">
      <alignment horizontal="left"/>
    </xf>
    <xf numFmtId="49" fontId="0" fillId="2" borderId="12" xfId="0" applyNumberFormat="1" applyFill="1" applyBorder="1" applyAlignment="1">
      <alignment horizontal="center"/>
    </xf>
    <xf numFmtId="0" fontId="5" fillId="0" borderId="1" xfId="0" applyFont="1" applyBorder="1" applyAlignment="1"/>
    <xf numFmtId="1" fontId="0" fillId="0" borderId="17" xfId="0" applyNumberFormat="1" applyBorder="1" applyAlignment="1"/>
    <xf numFmtId="0" fontId="5" fillId="0" borderId="17" xfId="0" applyFont="1" applyBorder="1" applyAlignment="1"/>
    <xf numFmtId="0" fontId="5" fillId="0" borderId="18" xfId="0" applyFont="1" applyBorder="1" applyAlignment="1"/>
    <xf numFmtId="0" fontId="5" fillId="0" borderId="19" xfId="0" applyFont="1" applyBorder="1" applyAlignment="1"/>
    <xf numFmtId="1" fontId="5" fillId="0" borderId="9" xfId="0" applyNumberFormat="1" applyFont="1" applyBorder="1" applyAlignme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0" fontId="0" fillId="0" borderId="10" xfId="0" applyFont="1" applyBorder="1"/>
    <xf numFmtId="0" fontId="5" fillId="0" borderId="0" xfId="0" applyFont="1" applyBorder="1" applyAlignment="1"/>
    <xf numFmtId="1" fontId="5" fillId="0" borderId="0" xfId="0" applyNumberFormat="1" applyFont="1"/>
    <xf numFmtId="1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left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14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8" xfId="0" applyBorder="1" applyAlignment="1">
      <alignment horizontal="left"/>
    </xf>
    <xf numFmtId="1" fontId="0" fillId="0" borderId="14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left"/>
    </xf>
    <xf numFmtId="1" fontId="0" fillId="0" borderId="1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5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mp/Rar$DI13.080/&#1052;&#1041;&#1054;&#1059;%20&#1043;&#1059;&#1053;&#1048;&#1041;&#1057;&#1050;&#1040;&#1071;%20&#1057;&#1054;&#106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emp/Rar$DI13.080/&#1052;&#1050;&#1054;&#1059;%20&#1059;&#1056;&#1040;&#1051;&#1048;&#1053;&#1057;&#1050;&#1040;&#1071;%20&#1057;&#1054;&#10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4"/>
    </sheetNames>
    <sheetDataSet>
      <sheetData sheetId="0" refreshError="1">
        <row r="43">
          <cell r="N43">
            <v>0</v>
          </cell>
        </row>
        <row r="44">
          <cell r="N44">
            <v>0</v>
          </cell>
        </row>
        <row r="69">
          <cell r="K69">
            <v>0</v>
          </cell>
        </row>
        <row r="77">
          <cell r="N77">
            <v>0</v>
          </cell>
        </row>
        <row r="78">
          <cell r="N78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117">
          <cell r="M117">
            <v>0</v>
          </cell>
        </row>
        <row r="139">
          <cell r="L139">
            <v>0</v>
          </cell>
        </row>
        <row r="227">
          <cell r="J227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4"/>
    </sheetNames>
    <sheetDataSet>
      <sheetData sheetId="0">
        <row r="21">
          <cell r="L21">
            <v>5682202</v>
          </cell>
        </row>
        <row r="202">
          <cell r="J202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1"/>
  <sheetViews>
    <sheetView tabSelected="1" view="pageBreakPreview" zoomScaleSheetLayoutView="100" workbookViewId="0">
      <selection activeCell="L15" sqref="L15"/>
    </sheetView>
  </sheetViews>
  <sheetFormatPr defaultRowHeight="15" x14ac:dyDescent="0.25"/>
  <cols>
    <col min="3" max="3" width="8.5703125" customWidth="1"/>
    <col min="12" max="12" width="11" customWidth="1"/>
  </cols>
  <sheetData>
    <row r="2" spans="1:14" ht="15.75" x14ac:dyDescent="0.25">
      <c r="D2" s="143" t="s">
        <v>350</v>
      </c>
      <c r="E2" s="143"/>
      <c r="F2" s="143"/>
      <c r="G2" s="143"/>
      <c r="H2" s="143"/>
      <c r="I2" s="143"/>
      <c r="J2" s="143"/>
      <c r="K2" s="143"/>
      <c r="L2" s="143"/>
    </row>
    <row r="3" spans="1:14" x14ac:dyDescent="0.25">
      <c r="E3" s="2"/>
      <c r="F3" s="2"/>
      <c r="G3" s="2"/>
      <c r="H3" s="2"/>
      <c r="I3" s="2"/>
      <c r="J3" s="2"/>
      <c r="K3" s="2"/>
    </row>
    <row r="5" spans="1:14" ht="15.75" x14ac:dyDescent="0.25">
      <c r="B5" s="3" t="s">
        <v>0</v>
      </c>
      <c r="E5" s="144" t="s">
        <v>1</v>
      </c>
      <c r="F5" s="145"/>
      <c r="G5" s="145"/>
      <c r="H5" s="145"/>
      <c r="I5" s="145"/>
      <c r="J5" s="146"/>
    </row>
    <row r="6" spans="1:14" ht="15.75" x14ac:dyDescent="0.25">
      <c r="B6" s="3"/>
      <c r="E6" s="4"/>
      <c r="F6" s="4"/>
      <c r="G6" s="4"/>
      <c r="H6" s="4"/>
      <c r="I6" s="4"/>
      <c r="J6" s="4"/>
    </row>
    <row r="8" spans="1:14" ht="15.75" x14ac:dyDescent="0.25">
      <c r="A8" s="5"/>
      <c r="B8" s="147" t="s">
        <v>2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</row>
    <row r="9" spans="1:14" x14ac:dyDescent="0.25">
      <c r="A9" s="6"/>
      <c r="B9" s="6"/>
      <c r="C9" s="6"/>
      <c r="D9" s="6"/>
      <c r="E9" s="6"/>
      <c r="F9" s="6"/>
      <c r="G9" s="6"/>
      <c r="H9" s="6"/>
      <c r="I9" s="6"/>
      <c r="J9" s="6"/>
      <c r="M9" s="6"/>
    </row>
    <row r="10" spans="1:14" x14ac:dyDescent="0.25">
      <c r="A10" s="7" t="s">
        <v>3</v>
      </c>
      <c r="B10" s="8"/>
      <c r="C10" s="8"/>
      <c r="D10" s="9"/>
      <c r="E10" s="10" t="s">
        <v>4</v>
      </c>
      <c r="F10" s="10" t="s">
        <v>5</v>
      </c>
      <c r="G10" s="10" t="s">
        <v>6</v>
      </c>
      <c r="H10" s="10" t="s">
        <v>7</v>
      </c>
      <c r="I10" s="11" t="s">
        <v>8</v>
      </c>
      <c r="J10" s="11" t="s">
        <v>9</v>
      </c>
      <c r="K10" s="7" t="s">
        <v>5</v>
      </c>
      <c r="L10" s="12" t="s">
        <v>10</v>
      </c>
      <c r="M10" s="12" t="s">
        <v>11</v>
      </c>
      <c r="N10" s="6"/>
    </row>
    <row r="11" spans="1:14" x14ac:dyDescent="0.25">
      <c r="A11" s="13" t="s">
        <v>12</v>
      </c>
      <c r="B11" s="6" t="s">
        <v>13</v>
      </c>
      <c r="C11" s="6"/>
      <c r="D11" s="14"/>
      <c r="E11" s="15" t="s">
        <v>14</v>
      </c>
      <c r="F11" s="15" t="s">
        <v>15</v>
      </c>
      <c r="G11" s="15" t="s">
        <v>16</v>
      </c>
      <c r="H11" s="15" t="s">
        <v>17</v>
      </c>
      <c r="I11" s="16" t="s">
        <v>18</v>
      </c>
      <c r="J11" s="16" t="s">
        <v>19</v>
      </c>
      <c r="K11" s="13" t="s">
        <v>20</v>
      </c>
      <c r="L11" s="17" t="s">
        <v>20</v>
      </c>
      <c r="M11" s="17" t="s">
        <v>21</v>
      </c>
      <c r="N11" s="6"/>
    </row>
    <row r="12" spans="1:14" x14ac:dyDescent="0.25">
      <c r="A12" s="13"/>
      <c r="B12" s="6" t="s">
        <v>22</v>
      </c>
      <c r="C12" s="6"/>
      <c r="D12" s="14"/>
      <c r="E12" s="15" t="s">
        <v>23</v>
      </c>
      <c r="F12" s="15" t="s">
        <v>20</v>
      </c>
      <c r="G12" s="15" t="s">
        <v>17</v>
      </c>
      <c r="H12" s="15" t="s">
        <v>24</v>
      </c>
      <c r="I12" s="16" t="s">
        <v>17</v>
      </c>
      <c r="J12" s="16" t="s">
        <v>25</v>
      </c>
      <c r="K12" s="13" t="s">
        <v>26</v>
      </c>
      <c r="L12" s="17" t="s">
        <v>27</v>
      </c>
      <c r="M12" s="17" t="s">
        <v>28</v>
      </c>
      <c r="N12" s="6"/>
    </row>
    <row r="13" spans="1:14" x14ac:dyDescent="0.25">
      <c r="A13" s="18"/>
      <c r="B13" s="19"/>
      <c r="C13" s="19"/>
      <c r="D13" s="20"/>
      <c r="E13" s="21" t="s">
        <v>29</v>
      </c>
      <c r="F13" s="22" t="s">
        <v>27</v>
      </c>
      <c r="G13" s="21"/>
      <c r="H13" s="21" t="s">
        <v>30</v>
      </c>
      <c r="I13" s="23"/>
      <c r="J13" s="23" t="s">
        <v>31</v>
      </c>
      <c r="K13" s="18" t="s">
        <v>32</v>
      </c>
      <c r="L13" s="24" t="s">
        <v>33</v>
      </c>
      <c r="M13" s="24" t="s">
        <v>34</v>
      </c>
      <c r="N13" s="6"/>
    </row>
    <row r="14" spans="1:14" x14ac:dyDescent="0.25">
      <c r="A14" s="21"/>
      <c r="B14" s="148">
        <v>1</v>
      </c>
      <c r="C14" s="149"/>
      <c r="D14" s="150"/>
      <c r="E14" s="21">
        <v>2</v>
      </c>
      <c r="F14" s="25">
        <v>3</v>
      </c>
      <c r="G14" s="21">
        <v>4</v>
      </c>
      <c r="H14" s="21">
        <v>5</v>
      </c>
      <c r="I14" s="23">
        <v>6</v>
      </c>
      <c r="J14" s="23">
        <v>7</v>
      </c>
      <c r="K14" s="25">
        <v>8</v>
      </c>
      <c r="L14" s="26">
        <v>9</v>
      </c>
      <c r="M14" s="26">
        <v>10</v>
      </c>
      <c r="N14" s="6"/>
    </row>
    <row r="15" spans="1:14" x14ac:dyDescent="0.25">
      <c r="A15" s="25">
        <v>1</v>
      </c>
      <c r="B15" s="27" t="s">
        <v>35</v>
      </c>
      <c r="C15" s="27"/>
      <c r="D15" s="28"/>
      <c r="E15" s="29">
        <v>2</v>
      </c>
      <c r="F15" s="30">
        <v>49631</v>
      </c>
      <c r="G15" s="30"/>
      <c r="H15" s="30"/>
      <c r="I15" s="30"/>
      <c r="J15" s="30"/>
      <c r="K15" s="30"/>
      <c r="L15" s="31">
        <f>F15*12</f>
        <v>595572</v>
      </c>
      <c r="M15" s="31">
        <f>K15/E15</f>
        <v>0</v>
      </c>
      <c r="N15" s="6"/>
    </row>
    <row r="16" spans="1:14" x14ac:dyDescent="0.25">
      <c r="A16" s="25">
        <v>2</v>
      </c>
      <c r="B16" s="151" t="s">
        <v>36</v>
      </c>
      <c r="C16" s="151"/>
      <c r="D16" s="151"/>
      <c r="E16" s="141">
        <v>20.67</v>
      </c>
      <c r="F16" s="30">
        <v>217151</v>
      </c>
      <c r="G16" s="134">
        <v>50055</v>
      </c>
      <c r="H16" s="134">
        <v>10323</v>
      </c>
      <c r="I16" s="134">
        <v>45790</v>
      </c>
      <c r="J16" s="134"/>
      <c r="K16" s="134"/>
      <c r="L16" s="31">
        <f>(F16+G16+H16+I16)*12</f>
        <v>3879828</v>
      </c>
      <c r="M16" s="31">
        <f t="shared" ref="M16:M19" si="0">K16/E16</f>
        <v>0</v>
      </c>
      <c r="N16" s="6"/>
    </row>
    <row r="17" spans="1:14" x14ac:dyDescent="0.25">
      <c r="A17" s="25">
        <v>3</v>
      </c>
      <c r="B17" s="27" t="s">
        <v>37</v>
      </c>
      <c r="C17" s="27"/>
      <c r="D17" s="27"/>
      <c r="E17" s="29">
        <v>4</v>
      </c>
      <c r="F17" s="30">
        <v>34873</v>
      </c>
      <c r="G17" s="134"/>
      <c r="H17" s="134"/>
      <c r="I17" s="134">
        <v>7323</v>
      </c>
      <c r="J17" s="134"/>
      <c r="K17" s="134"/>
      <c r="L17" s="31">
        <f>F17*12</f>
        <v>418476</v>
      </c>
      <c r="M17" s="31">
        <f t="shared" si="0"/>
        <v>0</v>
      </c>
      <c r="N17" s="6"/>
    </row>
    <row r="18" spans="1:14" x14ac:dyDescent="0.25">
      <c r="A18" s="25">
        <v>4</v>
      </c>
      <c r="B18" s="27" t="s">
        <v>38</v>
      </c>
      <c r="C18" s="27"/>
      <c r="D18" s="28"/>
      <c r="E18" s="29">
        <v>2.5</v>
      </c>
      <c r="F18" s="30">
        <v>20041</v>
      </c>
      <c r="G18" s="134"/>
      <c r="H18" s="134"/>
      <c r="I18" s="134">
        <f>F18*15%</f>
        <v>3006.15</v>
      </c>
      <c r="J18" s="134"/>
      <c r="K18" s="134"/>
      <c r="L18" s="31">
        <f>F18*12</f>
        <v>240492</v>
      </c>
      <c r="M18" s="31">
        <f t="shared" si="0"/>
        <v>0</v>
      </c>
      <c r="N18" s="6"/>
    </row>
    <row r="19" spans="1:14" x14ac:dyDescent="0.25">
      <c r="A19" s="25">
        <v>5</v>
      </c>
      <c r="B19" s="27" t="s">
        <v>39</v>
      </c>
      <c r="C19" s="27"/>
      <c r="D19" s="28"/>
      <c r="E19" s="141">
        <v>10.6</v>
      </c>
      <c r="F19" s="30">
        <v>82680</v>
      </c>
      <c r="G19" s="134"/>
      <c r="H19" s="134"/>
      <c r="I19" s="134"/>
      <c r="J19" s="134"/>
      <c r="K19" s="134"/>
      <c r="L19" s="31">
        <f>F19*12-81900</f>
        <v>910260</v>
      </c>
      <c r="M19" s="31">
        <f t="shared" si="0"/>
        <v>0</v>
      </c>
      <c r="N19" s="6"/>
    </row>
    <row r="20" spans="1:14" x14ac:dyDescent="0.25">
      <c r="A20" s="25"/>
      <c r="B20" s="33" t="s">
        <v>351</v>
      </c>
      <c r="C20" s="34"/>
      <c r="D20" s="35"/>
      <c r="E20" s="29"/>
      <c r="F20" s="30"/>
      <c r="G20" s="134"/>
      <c r="H20" s="134"/>
      <c r="I20" s="134"/>
      <c r="J20" s="134"/>
      <c r="K20" s="134"/>
      <c r="L20" s="31"/>
      <c r="M20" s="31"/>
      <c r="N20" s="6"/>
    </row>
    <row r="21" spans="1:14" x14ac:dyDescent="0.25">
      <c r="A21" s="28"/>
      <c r="B21" s="152" t="s">
        <v>40</v>
      </c>
      <c r="C21" s="153"/>
      <c r="D21" s="154"/>
      <c r="E21" s="29">
        <f t="shared" ref="E21:J21" si="1">E15+E16+E17+E18+E19</f>
        <v>39.770000000000003</v>
      </c>
      <c r="F21" s="30">
        <f t="shared" si="1"/>
        <v>404376</v>
      </c>
      <c r="G21" s="134">
        <f t="shared" si="1"/>
        <v>50055</v>
      </c>
      <c r="H21" s="134">
        <f t="shared" si="1"/>
        <v>10323</v>
      </c>
      <c r="I21" s="134">
        <f t="shared" si="1"/>
        <v>56119.15</v>
      </c>
      <c r="J21" s="134">
        <f t="shared" si="1"/>
        <v>0</v>
      </c>
      <c r="K21" s="134">
        <f>SUM(K15:K20)</f>
        <v>0</v>
      </c>
      <c r="L21" s="134">
        <f t="shared" ref="L21:M21" si="2">SUM(L15:L20)</f>
        <v>6044628</v>
      </c>
      <c r="M21" s="134">
        <f t="shared" si="2"/>
        <v>0</v>
      </c>
      <c r="N21" s="36"/>
    </row>
    <row r="22" spans="1:14" x14ac:dyDescent="0.25">
      <c r="M22" s="37"/>
    </row>
    <row r="23" spans="1:14" x14ac:dyDescent="0.25">
      <c r="L23" s="38"/>
      <c r="M23" s="39"/>
    </row>
    <row r="24" spans="1:14" ht="15.75" x14ac:dyDescent="0.25">
      <c r="B24" s="143" t="s">
        <v>41</v>
      </c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</row>
    <row r="25" spans="1:14" ht="15.75" x14ac:dyDescent="0.25">
      <c r="B25" s="3"/>
      <c r="C25" s="3"/>
      <c r="D25" s="3"/>
      <c r="E25" s="3"/>
      <c r="F25" s="3"/>
      <c r="G25" s="3"/>
      <c r="H25" s="3"/>
      <c r="I25" s="3"/>
    </row>
    <row r="26" spans="1:14" x14ac:dyDescent="0.25">
      <c r="A26" s="7" t="s">
        <v>3</v>
      </c>
      <c r="B26" s="165" t="s">
        <v>42</v>
      </c>
      <c r="C26" s="166"/>
      <c r="D26" s="166"/>
      <c r="E26" s="166"/>
      <c r="F26" s="167"/>
      <c r="G26" s="40" t="s">
        <v>10</v>
      </c>
      <c r="H26" s="41" t="s">
        <v>43</v>
      </c>
      <c r="I26" s="12" t="s">
        <v>44</v>
      </c>
      <c r="J26" s="42"/>
      <c r="K26" s="43"/>
      <c r="L26" s="43"/>
    </row>
    <row r="27" spans="1:14" x14ac:dyDescent="0.25">
      <c r="A27" s="13"/>
      <c r="B27" s="44"/>
      <c r="C27" s="45"/>
      <c r="D27" s="45"/>
      <c r="E27" s="45"/>
      <c r="F27" s="46"/>
      <c r="G27" s="47" t="s">
        <v>45</v>
      </c>
      <c r="H27" s="48" t="s">
        <v>46</v>
      </c>
      <c r="I27" s="17" t="s">
        <v>47</v>
      </c>
      <c r="J27" s="42"/>
      <c r="K27" s="43"/>
      <c r="L27" s="43"/>
    </row>
    <row r="28" spans="1:14" x14ac:dyDescent="0.25">
      <c r="A28" s="18" t="s">
        <v>48</v>
      </c>
      <c r="B28" s="49"/>
      <c r="C28" s="19"/>
      <c r="D28" s="19"/>
      <c r="E28" s="19"/>
      <c r="F28" s="20"/>
      <c r="G28" s="50" t="s">
        <v>49</v>
      </c>
      <c r="H28" s="51" t="s">
        <v>50</v>
      </c>
      <c r="I28" s="24" t="s">
        <v>51</v>
      </c>
      <c r="J28" s="43"/>
      <c r="K28" s="43"/>
      <c r="L28" s="43"/>
    </row>
    <row r="29" spans="1:14" x14ac:dyDescent="0.25">
      <c r="A29" s="25"/>
      <c r="B29" s="148">
        <v>1</v>
      </c>
      <c r="C29" s="149"/>
      <c r="D29" s="149"/>
      <c r="E29" s="149"/>
      <c r="F29" s="150"/>
      <c r="G29" s="25">
        <v>2</v>
      </c>
      <c r="H29" s="52">
        <v>3</v>
      </c>
      <c r="I29" s="25">
        <v>4</v>
      </c>
      <c r="J29" s="43"/>
      <c r="K29" s="168"/>
      <c r="L29" s="168"/>
    </row>
    <row r="30" spans="1:14" x14ac:dyDescent="0.25">
      <c r="A30" s="25">
        <v>1</v>
      </c>
      <c r="B30" s="155" t="s">
        <v>52</v>
      </c>
      <c r="C30" s="156"/>
      <c r="D30" s="156"/>
      <c r="E30" s="156"/>
      <c r="F30" s="157"/>
      <c r="G30" s="30">
        <f>L21</f>
        <v>6044628</v>
      </c>
      <c r="H30" s="29">
        <v>22</v>
      </c>
      <c r="I30" s="30">
        <f>G30*H30/100</f>
        <v>1329818.1599999999</v>
      </c>
      <c r="J30" s="57"/>
      <c r="K30" s="57"/>
      <c r="L30" s="57"/>
    </row>
    <row r="31" spans="1:14" x14ac:dyDescent="0.25">
      <c r="A31" s="25">
        <v>2</v>
      </c>
      <c r="B31" s="155" t="s">
        <v>53</v>
      </c>
      <c r="C31" s="156"/>
      <c r="D31" s="156"/>
      <c r="E31" s="156"/>
      <c r="F31" s="157"/>
      <c r="G31" s="30">
        <f>L21</f>
        <v>6044628</v>
      </c>
      <c r="H31" s="25">
        <v>5.0999999999999996</v>
      </c>
      <c r="I31" s="30">
        <f>G31*H31/100</f>
        <v>308276.02799999999</v>
      </c>
      <c r="J31" s="43"/>
      <c r="K31" s="57"/>
      <c r="L31" s="57"/>
    </row>
    <row r="32" spans="1:14" x14ac:dyDescent="0.25">
      <c r="A32" s="25">
        <v>3</v>
      </c>
      <c r="B32" s="155" t="s">
        <v>54</v>
      </c>
      <c r="C32" s="156"/>
      <c r="D32" s="156"/>
      <c r="E32" s="156"/>
      <c r="F32" s="157"/>
      <c r="G32" s="30">
        <f>L21</f>
        <v>6044628</v>
      </c>
      <c r="H32" s="25">
        <v>2.9</v>
      </c>
      <c r="I32" s="30">
        <f>G32*H32/100</f>
        <v>175294.212</v>
      </c>
      <c r="J32" s="43"/>
      <c r="K32" s="57"/>
      <c r="L32" s="57"/>
    </row>
    <row r="33" spans="1:14" x14ac:dyDescent="0.25">
      <c r="A33" s="142">
        <v>4</v>
      </c>
      <c r="B33" s="155" t="s">
        <v>55</v>
      </c>
      <c r="C33" s="156"/>
      <c r="D33" s="156"/>
      <c r="E33" s="156"/>
      <c r="F33" s="157"/>
      <c r="G33" s="30">
        <f>L21</f>
        <v>6044628</v>
      </c>
      <c r="H33" s="25">
        <v>0.2</v>
      </c>
      <c r="I33" s="30">
        <f>G33*H33/100</f>
        <v>12089.256000000001</v>
      </c>
      <c r="J33" s="5"/>
      <c r="K33" s="5"/>
      <c r="L33" s="5"/>
    </row>
    <row r="34" spans="1:14" x14ac:dyDescent="0.25">
      <c r="A34" s="28"/>
      <c r="B34" s="137"/>
      <c r="C34" s="138"/>
      <c r="D34" s="138"/>
      <c r="E34" s="138"/>
      <c r="F34" s="139"/>
      <c r="G34" s="136"/>
      <c r="H34" s="135"/>
      <c r="I34" s="136"/>
      <c r="J34" s="140"/>
      <c r="K34" s="140"/>
      <c r="L34" s="140"/>
    </row>
    <row r="35" spans="1:14" x14ac:dyDescent="0.25">
      <c r="A35" s="28"/>
      <c r="B35" s="158" t="s">
        <v>56</v>
      </c>
      <c r="C35" s="159"/>
      <c r="D35" s="159"/>
      <c r="E35" s="159"/>
      <c r="F35" s="160"/>
      <c r="G35" s="29" t="s">
        <v>57</v>
      </c>
      <c r="H35" s="58">
        <f>SUM(H30:H33)</f>
        <v>30.2</v>
      </c>
      <c r="I35" s="30">
        <f>SUM(I30:I34)</f>
        <v>1825477.656</v>
      </c>
      <c r="J35" s="99">
        <f>L21+I35</f>
        <v>7870105.6559999995</v>
      </c>
      <c r="K35" s="161"/>
      <c r="L35" s="161"/>
    </row>
    <row r="36" spans="1:14" x14ac:dyDescent="0.25">
      <c r="A36" s="6"/>
      <c r="B36" s="5"/>
      <c r="C36" s="5"/>
      <c r="D36" s="5"/>
      <c r="E36" s="5"/>
      <c r="F36" s="5"/>
      <c r="G36" s="59"/>
      <c r="H36" s="59"/>
      <c r="I36" s="60"/>
      <c r="J36" s="43"/>
      <c r="K36" s="37"/>
      <c r="L36" s="37"/>
    </row>
    <row r="37" spans="1:14" x14ac:dyDescent="0.25">
      <c r="A37" s="6"/>
      <c r="B37" s="5"/>
      <c r="C37" s="5"/>
      <c r="D37" s="5"/>
      <c r="E37" s="5"/>
      <c r="F37" s="5"/>
      <c r="G37" s="59"/>
      <c r="H37" s="5"/>
      <c r="I37" s="60"/>
      <c r="J37" s="5"/>
      <c r="K37" s="37"/>
      <c r="L37" s="37"/>
    </row>
    <row r="38" spans="1:14" ht="15.75" x14ac:dyDescent="0.25">
      <c r="B38" s="143" t="s">
        <v>58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7"/>
    </row>
    <row r="40" spans="1:14" x14ac:dyDescent="0.25">
      <c r="A40" s="7" t="s">
        <v>3</v>
      </c>
      <c r="B40" s="162"/>
      <c r="C40" s="162"/>
      <c r="D40" s="162"/>
      <c r="E40" s="162"/>
      <c r="F40" s="162"/>
      <c r="G40" s="163"/>
      <c r="H40" s="162"/>
      <c r="I40" s="164"/>
      <c r="J40" s="8" t="s">
        <v>59</v>
      </c>
      <c r="K40" s="163" t="s">
        <v>60</v>
      </c>
      <c r="L40" s="164"/>
      <c r="M40" s="7" t="s">
        <v>61</v>
      </c>
      <c r="N40" s="7" t="s">
        <v>62</v>
      </c>
    </row>
    <row r="41" spans="1:14" x14ac:dyDescent="0.25">
      <c r="A41" s="13" t="s">
        <v>48</v>
      </c>
      <c r="B41" s="168" t="s">
        <v>63</v>
      </c>
      <c r="C41" s="168"/>
      <c r="D41" s="168"/>
      <c r="E41" s="168"/>
      <c r="F41" s="168"/>
      <c r="G41" s="170" t="s">
        <v>64</v>
      </c>
      <c r="H41" s="168"/>
      <c r="I41" s="171"/>
      <c r="J41" s="6" t="s">
        <v>65</v>
      </c>
      <c r="K41" s="170" t="s">
        <v>66</v>
      </c>
      <c r="L41" s="171"/>
      <c r="M41" s="13" t="s">
        <v>67</v>
      </c>
      <c r="N41" s="13" t="s">
        <v>68</v>
      </c>
    </row>
    <row r="42" spans="1:14" x14ac:dyDescent="0.25">
      <c r="A42" s="13"/>
      <c r="B42" s="6"/>
      <c r="C42" s="6"/>
      <c r="D42" s="6"/>
      <c r="E42" s="6"/>
      <c r="F42" s="6"/>
      <c r="G42" s="62"/>
      <c r="H42" s="6"/>
      <c r="I42" s="14"/>
      <c r="J42" s="6" t="s">
        <v>69</v>
      </c>
      <c r="K42" s="170" t="s">
        <v>70</v>
      </c>
      <c r="L42" s="171"/>
      <c r="M42" s="13" t="s">
        <v>71</v>
      </c>
      <c r="N42" s="13"/>
    </row>
    <row r="43" spans="1:14" x14ac:dyDescent="0.25">
      <c r="A43" s="25"/>
      <c r="B43" s="148">
        <v>1</v>
      </c>
      <c r="C43" s="149"/>
      <c r="D43" s="149"/>
      <c r="E43" s="149"/>
      <c r="F43" s="150"/>
      <c r="G43" s="148">
        <v>2</v>
      </c>
      <c r="H43" s="149"/>
      <c r="I43" s="150"/>
      <c r="J43" s="63">
        <v>3</v>
      </c>
      <c r="K43" s="148">
        <v>4</v>
      </c>
      <c r="L43" s="150"/>
      <c r="M43" s="25">
        <v>5</v>
      </c>
      <c r="N43" s="25">
        <v>6</v>
      </c>
    </row>
    <row r="44" spans="1:14" x14ac:dyDescent="0.25">
      <c r="A44" s="10">
        <v>1</v>
      </c>
      <c r="B44" s="169" t="s">
        <v>72</v>
      </c>
      <c r="C44" s="169"/>
      <c r="D44" s="169"/>
      <c r="E44" s="169"/>
      <c r="F44" s="169"/>
      <c r="G44" s="163"/>
      <c r="H44" s="162"/>
      <c r="I44" s="164"/>
      <c r="J44" s="64">
        <v>0</v>
      </c>
      <c r="K44" s="163">
        <v>0</v>
      </c>
      <c r="L44" s="164"/>
      <c r="M44" s="64">
        <v>0</v>
      </c>
      <c r="N44" s="65">
        <f>J44*K44*M44*700</f>
        <v>0</v>
      </c>
    </row>
    <row r="45" spans="1:14" x14ac:dyDescent="0.25">
      <c r="A45" s="25">
        <v>2</v>
      </c>
      <c r="B45" s="156" t="s">
        <v>73</v>
      </c>
      <c r="C45" s="156"/>
      <c r="D45" s="156"/>
      <c r="E45" s="156"/>
      <c r="F45" s="156"/>
      <c r="G45" s="148" t="s">
        <v>57</v>
      </c>
      <c r="H45" s="149"/>
      <c r="I45" s="150"/>
      <c r="J45" s="63">
        <v>0</v>
      </c>
      <c r="K45" s="148">
        <v>0</v>
      </c>
      <c r="L45" s="150"/>
      <c r="M45" s="63">
        <v>0</v>
      </c>
      <c r="N45" s="29">
        <f>J45*K45*M45*700</f>
        <v>0</v>
      </c>
    </row>
    <row r="47" spans="1:14" x14ac:dyDescent="0.25">
      <c r="A47" s="7" t="s">
        <v>3</v>
      </c>
      <c r="B47" s="163" t="s">
        <v>63</v>
      </c>
      <c r="C47" s="162"/>
      <c r="D47" s="162"/>
      <c r="E47" s="162"/>
      <c r="F47" s="164"/>
      <c r="G47" s="163" t="s">
        <v>74</v>
      </c>
      <c r="H47" s="162"/>
      <c r="I47" s="164"/>
      <c r="J47" s="9" t="s">
        <v>75</v>
      </c>
      <c r="K47" s="163" t="s">
        <v>76</v>
      </c>
      <c r="L47" s="164"/>
      <c r="M47" s="163" t="s">
        <v>44</v>
      </c>
      <c r="N47" s="164"/>
    </row>
    <row r="48" spans="1:14" x14ac:dyDescent="0.25">
      <c r="A48" s="18" t="s">
        <v>48</v>
      </c>
      <c r="B48" s="19"/>
      <c r="C48" s="19"/>
      <c r="D48" s="19"/>
      <c r="E48" s="19"/>
      <c r="F48" s="20"/>
      <c r="G48" s="174" t="s">
        <v>77</v>
      </c>
      <c r="H48" s="175"/>
      <c r="I48" s="176"/>
      <c r="J48" s="20" t="s">
        <v>78</v>
      </c>
      <c r="K48" s="174" t="s">
        <v>79</v>
      </c>
      <c r="L48" s="176"/>
      <c r="M48" s="174"/>
      <c r="N48" s="176"/>
    </row>
    <row r="49" spans="1:14" x14ac:dyDescent="0.25">
      <c r="A49" s="25"/>
      <c r="B49" s="66"/>
      <c r="C49" s="63"/>
      <c r="D49" s="63">
        <v>1</v>
      </c>
      <c r="E49" s="63"/>
      <c r="F49" s="63"/>
      <c r="G49" s="67"/>
      <c r="H49" s="63">
        <v>2</v>
      </c>
      <c r="I49" s="52"/>
      <c r="J49" s="25">
        <v>3</v>
      </c>
      <c r="K49" s="148">
        <v>4</v>
      </c>
      <c r="L49" s="150"/>
      <c r="M49" s="163">
        <v>5</v>
      </c>
      <c r="N49" s="164"/>
    </row>
    <row r="50" spans="1:14" x14ac:dyDescent="0.25">
      <c r="A50" s="10">
        <v>1</v>
      </c>
      <c r="B50" s="169" t="s">
        <v>80</v>
      </c>
      <c r="C50" s="169"/>
      <c r="D50" s="169"/>
      <c r="E50" s="169"/>
      <c r="F50" s="169"/>
      <c r="G50" s="163">
        <v>0</v>
      </c>
      <c r="H50" s="162"/>
      <c r="I50" s="164"/>
      <c r="J50" s="7">
        <v>0</v>
      </c>
      <c r="K50" s="163">
        <v>0</v>
      </c>
      <c r="L50" s="162"/>
      <c r="M50" s="172">
        <f>G50*J50*K50</f>
        <v>0</v>
      </c>
      <c r="N50" s="173"/>
    </row>
    <row r="51" spans="1:14" x14ac:dyDescent="0.25">
      <c r="A51" s="21"/>
      <c r="B51" s="179" t="s">
        <v>81</v>
      </c>
      <c r="C51" s="179"/>
      <c r="D51" s="179"/>
      <c r="E51" s="179"/>
      <c r="F51" s="179"/>
      <c r="G51" s="49"/>
      <c r="H51" s="19"/>
      <c r="I51" s="20"/>
      <c r="J51" s="18"/>
      <c r="K51" s="49"/>
      <c r="L51" s="19"/>
      <c r="M51" s="180"/>
      <c r="N51" s="181"/>
    </row>
    <row r="52" spans="1:14" x14ac:dyDescent="0.25">
      <c r="A52" s="15">
        <v>2</v>
      </c>
      <c r="B52" s="182" t="s">
        <v>82</v>
      </c>
      <c r="C52" s="182"/>
      <c r="D52" s="182"/>
      <c r="E52" s="182"/>
      <c r="F52" s="182"/>
      <c r="G52" s="170"/>
      <c r="H52" s="168"/>
      <c r="I52" s="171"/>
      <c r="J52" s="13"/>
      <c r="K52" s="170"/>
      <c r="L52" s="171"/>
      <c r="M52" s="183">
        <f>G52*J52*K52</f>
        <v>0</v>
      </c>
      <c r="N52" s="184"/>
    </row>
    <row r="53" spans="1:14" x14ac:dyDescent="0.25">
      <c r="A53" s="28"/>
      <c r="B53" s="158" t="s">
        <v>83</v>
      </c>
      <c r="C53" s="159"/>
      <c r="D53" s="159"/>
      <c r="E53" s="159"/>
      <c r="F53" s="160"/>
      <c r="G53" s="68"/>
      <c r="H53" s="63" t="s">
        <v>57</v>
      </c>
      <c r="I53" s="35"/>
      <c r="J53" s="28"/>
      <c r="K53" s="68"/>
      <c r="L53" s="35"/>
      <c r="M53" s="177">
        <f>M52+M50</f>
        <v>0</v>
      </c>
      <c r="N53" s="150"/>
    </row>
    <row r="54" spans="1:14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39"/>
    </row>
    <row r="56" spans="1:14" ht="15.75" x14ac:dyDescent="0.25">
      <c r="B56" s="178" t="s">
        <v>84</v>
      </c>
      <c r="C56" s="178"/>
      <c r="D56" s="178"/>
      <c r="E56" s="178"/>
      <c r="F56" s="178"/>
      <c r="G56" s="178"/>
      <c r="H56" s="178"/>
      <c r="M56" s="69"/>
      <c r="N56" s="69"/>
    </row>
    <row r="58" spans="1:14" x14ac:dyDescent="0.25">
      <c r="A58" s="10" t="s">
        <v>3</v>
      </c>
      <c r="B58" s="162" t="s">
        <v>63</v>
      </c>
      <c r="C58" s="162"/>
      <c r="D58" s="162"/>
      <c r="E58" s="162"/>
      <c r="F58" s="164"/>
      <c r="G58" s="163" t="s">
        <v>85</v>
      </c>
      <c r="H58" s="164"/>
      <c r="I58" s="7" t="s">
        <v>61</v>
      </c>
      <c r="J58" s="163" t="s">
        <v>86</v>
      </c>
      <c r="K58" s="164"/>
      <c r="L58" s="163" t="s">
        <v>87</v>
      </c>
      <c r="M58" s="164"/>
      <c r="N58" s="7" t="s">
        <v>62</v>
      </c>
    </row>
    <row r="59" spans="1:14" x14ac:dyDescent="0.25">
      <c r="A59" s="21" t="s">
        <v>48</v>
      </c>
      <c r="B59" s="19"/>
      <c r="C59" s="19"/>
      <c r="D59" s="19"/>
      <c r="E59" s="19"/>
      <c r="F59" s="20"/>
      <c r="G59" s="174" t="s">
        <v>88</v>
      </c>
      <c r="H59" s="176"/>
      <c r="I59" s="18"/>
      <c r="J59" s="174" t="s">
        <v>89</v>
      </c>
      <c r="K59" s="176"/>
      <c r="L59" s="174" t="s">
        <v>90</v>
      </c>
      <c r="M59" s="176"/>
      <c r="N59" s="18" t="s">
        <v>68</v>
      </c>
    </row>
    <row r="60" spans="1:14" x14ac:dyDescent="0.25">
      <c r="A60" s="25"/>
      <c r="B60" s="148">
        <v>1</v>
      </c>
      <c r="C60" s="149"/>
      <c r="D60" s="149"/>
      <c r="E60" s="149"/>
      <c r="F60" s="150"/>
      <c r="G60" s="148">
        <v>2</v>
      </c>
      <c r="H60" s="150"/>
      <c r="I60" s="63">
        <v>3</v>
      </c>
      <c r="J60" s="148">
        <v>4</v>
      </c>
      <c r="K60" s="150"/>
      <c r="L60" s="148">
        <v>5</v>
      </c>
      <c r="M60" s="150"/>
      <c r="N60" s="25">
        <v>6</v>
      </c>
    </row>
    <row r="61" spans="1:14" x14ac:dyDescent="0.25">
      <c r="A61" s="15">
        <v>1</v>
      </c>
      <c r="B61" s="151" t="s">
        <v>91</v>
      </c>
      <c r="C61" s="151"/>
      <c r="D61" s="151"/>
      <c r="E61" s="151"/>
      <c r="F61" s="151"/>
      <c r="G61" s="185" t="s">
        <v>92</v>
      </c>
      <c r="H61" s="185"/>
      <c r="I61" s="25">
        <v>0</v>
      </c>
      <c r="J61" s="185">
        <v>0</v>
      </c>
      <c r="K61" s="185"/>
      <c r="L61" s="185">
        <v>0</v>
      </c>
      <c r="M61" s="185"/>
      <c r="N61" s="29">
        <f>I61*J61*L61</f>
        <v>0</v>
      </c>
    </row>
    <row r="62" spans="1:14" x14ac:dyDescent="0.25">
      <c r="A62" s="25">
        <v>3</v>
      </c>
      <c r="B62" s="151" t="s">
        <v>93</v>
      </c>
      <c r="C62" s="151"/>
      <c r="D62" s="151"/>
      <c r="E62" s="151"/>
      <c r="F62" s="151"/>
      <c r="G62" s="185" t="s">
        <v>94</v>
      </c>
      <c r="H62" s="185"/>
      <c r="I62" s="25">
        <v>0</v>
      </c>
      <c r="J62" s="185">
        <v>0</v>
      </c>
      <c r="K62" s="185"/>
      <c r="L62" s="185">
        <v>0</v>
      </c>
      <c r="M62" s="185"/>
      <c r="N62" s="29">
        <f>I62*J62*L62</f>
        <v>0</v>
      </c>
    </row>
    <row r="63" spans="1:14" x14ac:dyDescent="0.25">
      <c r="A63" s="25"/>
      <c r="B63" s="149"/>
      <c r="C63" s="149"/>
      <c r="D63" s="149"/>
      <c r="E63" s="149"/>
      <c r="F63" s="150"/>
      <c r="G63" s="148"/>
      <c r="H63" s="150"/>
      <c r="I63" s="63"/>
      <c r="J63" s="148"/>
      <c r="K63" s="150"/>
      <c r="L63" s="148"/>
      <c r="M63" s="150"/>
      <c r="N63" s="29">
        <f>I63*J63*L63</f>
        <v>0</v>
      </c>
    </row>
    <row r="64" spans="1:14" x14ac:dyDescent="0.25">
      <c r="A64" s="149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62"/>
      <c r="N64" s="162"/>
    </row>
    <row r="65" spans="1:14" x14ac:dyDescent="0.25">
      <c r="A65" s="10" t="s">
        <v>3</v>
      </c>
      <c r="B65" s="8"/>
      <c r="C65" s="8" t="s">
        <v>63</v>
      </c>
      <c r="D65" s="8"/>
      <c r="E65" s="8"/>
      <c r="F65" s="9"/>
      <c r="G65" s="163" t="s">
        <v>85</v>
      </c>
      <c r="H65" s="164"/>
      <c r="I65" s="163" t="s">
        <v>95</v>
      </c>
      <c r="J65" s="164"/>
      <c r="K65" s="163" t="s">
        <v>96</v>
      </c>
      <c r="L65" s="164"/>
      <c r="M65" s="43"/>
      <c r="N65" s="6"/>
    </row>
    <row r="66" spans="1:14" x14ac:dyDescent="0.25">
      <c r="A66" s="21" t="s">
        <v>48</v>
      </c>
      <c r="B66" s="19"/>
      <c r="C66" s="19"/>
      <c r="D66" s="19"/>
      <c r="E66" s="19"/>
      <c r="F66" s="20"/>
      <c r="G66" s="174" t="s">
        <v>88</v>
      </c>
      <c r="H66" s="176"/>
      <c r="I66" s="174" t="s">
        <v>97</v>
      </c>
      <c r="J66" s="176"/>
      <c r="K66" s="174" t="s">
        <v>98</v>
      </c>
      <c r="L66" s="176"/>
      <c r="M66" s="43"/>
      <c r="N66" s="6"/>
    </row>
    <row r="67" spans="1:14" x14ac:dyDescent="0.25">
      <c r="A67" s="25"/>
      <c r="B67" s="148">
        <v>1</v>
      </c>
      <c r="C67" s="149"/>
      <c r="D67" s="149"/>
      <c r="E67" s="149"/>
      <c r="F67" s="150"/>
      <c r="G67" s="148">
        <v>2</v>
      </c>
      <c r="H67" s="150"/>
      <c r="I67" s="148">
        <v>3</v>
      </c>
      <c r="J67" s="150"/>
      <c r="K67" s="148">
        <v>4</v>
      </c>
      <c r="L67" s="150"/>
      <c r="M67" s="43"/>
      <c r="N67" s="6"/>
    </row>
    <row r="68" spans="1:14" x14ac:dyDescent="0.25">
      <c r="A68" s="25">
        <v>1</v>
      </c>
      <c r="B68" s="68" t="s">
        <v>99</v>
      </c>
      <c r="C68" s="66"/>
      <c r="D68" s="66"/>
      <c r="E68" s="66"/>
      <c r="F68" s="35"/>
      <c r="G68" s="148">
        <v>0</v>
      </c>
      <c r="H68" s="150"/>
      <c r="I68" s="148">
        <v>0</v>
      </c>
      <c r="J68" s="150"/>
      <c r="K68" s="172">
        <f>G68*I68</f>
        <v>0</v>
      </c>
      <c r="L68" s="173"/>
      <c r="M68" s="43"/>
      <c r="N68" s="6"/>
    </row>
    <row r="69" spans="1:14" x14ac:dyDescent="0.25">
      <c r="A69" s="15">
        <v>2</v>
      </c>
      <c r="B69" s="62" t="s">
        <v>100</v>
      </c>
      <c r="C69" s="6"/>
      <c r="D69" s="6"/>
      <c r="E69" s="6"/>
      <c r="F69" s="14"/>
      <c r="G69" s="170"/>
      <c r="H69" s="171"/>
      <c r="I69" s="170"/>
      <c r="J69" s="168"/>
      <c r="K69" s="172">
        <f>G69*I69</f>
        <v>0</v>
      </c>
      <c r="L69" s="173"/>
      <c r="M69" s="43"/>
      <c r="N69" s="6"/>
    </row>
    <row r="70" spans="1:14" x14ac:dyDescent="0.25">
      <c r="A70" s="25"/>
      <c r="B70" s="158" t="s">
        <v>101</v>
      </c>
      <c r="C70" s="159"/>
      <c r="D70" s="159"/>
      <c r="E70" s="159"/>
      <c r="F70" s="160"/>
      <c r="G70" s="67"/>
      <c r="H70" s="52"/>
      <c r="I70" s="66"/>
      <c r="J70" s="71"/>
      <c r="K70" s="177">
        <f>N61+N62+K68+K69</f>
        <v>0</v>
      </c>
      <c r="L70" s="150"/>
      <c r="M70" s="43"/>
      <c r="N70" s="6"/>
    </row>
    <row r="71" spans="1:14" x14ac:dyDescent="0.25">
      <c r="A71" s="5"/>
      <c r="B71" s="6"/>
      <c r="C71" s="6"/>
      <c r="D71" s="6"/>
      <c r="E71" s="6"/>
      <c r="F71" s="6"/>
      <c r="G71" s="5"/>
      <c r="H71" s="5"/>
      <c r="I71" s="6"/>
      <c r="J71" s="43"/>
      <c r="K71" s="43"/>
      <c r="L71" s="43"/>
      <c r="M71" s="43"/>
      <c r="N71" s="6"/>
    </row>
    <row r="72" spans="1:14" x14ac:dyDescent="0.25">
      <c r="A72" s="5"/>
      <c r="B72" s="6"/>
      <c r="C72" s="6"/>
      <c r="D72" s="6"/>
      <c r="E72" s="6"/>
      <c r="F72" s="6"/>
      <c r="G72" s="5"/>
      <c r="H72" s="5"/>
      <c r="I72" s="6"/>
      <c r="J72" s="43"/>
      <c r="K72" s="43"/>
      <c r="L72" s="43"/>
      <c r="M72" s="43"/>
      <c r="N72" s="6"/>
    </row>
    <row r="73" spans="1:14" ht="15.75" x14ac:dyDescent="0.25">
      <c r="B73" s="72" t="s">
        <v>102</v>
      </c>
      <c r="C73" s="72"/>
      <c r="D73" s="72"/>
      <c r="E73" s="72"/>
      <c r="F73" s="72"/>
      <c r="G73" s="72"/>
      <c r="H73" s="73"/>
      <c r="M73" s="69"/>
      <c r="N73" s="69"/>
    </row>
    <row r="75" spans="1:14" x14ac:dyDescent="0.25">
      <c r="A75" s="7" t="s">
        <v>3</v>
      </c>
      <c r="B75" s="74"/>
      <c r="C75" s="8" t="s">
        <v>63</v>
      </c>
      <c r="D75" s="8"/>
      <c r="E75" s="8"/>
      <c r="F75" s="9"/>
      <c r="G75" s="163" t="s">
        <v>103</v>
      </c>
      <c r="H75" s="164"/>
      <c r="I75" s="7" t="s">
        <v>61</v>
      </c>
      <c r="J75" s="163" t="s">
        <v>104</v>
      </c>
      <c r="K75" s="164"/>
      <c r="L75" s="163" t="s">
        <v>105</v>
      </c>
      <c r="M75" s="164"/>
      <c r="N75" s="7" t="s">
        <v>44</v>
      </c>
    </row>
    <row r="76" spans="1:14" x14ac:dyDescent="0.25">
      <c r="A76" s="18" t="s">
        <v>48</v>
      </c>
      <c r="B76" s="49"/>
      <c r="C76" s="19"/>
      <c r="D76" s="19"/>
      <c r="E76" s="19"/>
      <c r="F76" s="20"/>
      <c r="G76" s="174" t="s">
        <v>106</v>
      </c>
      <c r="H76" s="176"/>
      <c r="I76" s="18" t="s">
        <v>71</v>
      </c>
      <c r="J76" s="174" t="s">
        <v>107</v>
      </c>
      <c r="K76" s="176"/>
      <c r="L76" s="174" t="s">
        <v>108</v>
      </c>
      <c r="M76" s="176"/>
      <c r="N76" s="18"/>
    </row>
    <row r="77" spans="1:14" x14ac:dyDescent="0.25">
      <c r="A77" s="25"/>
      <c r="B77" s="68"/>
      <c r="C77" s="66"/>
      <c r="D77" s="66">
        <v>1</v>
      </c>
      <c r="E77" s="66"/>
      <c r="F77" s="66"/>
      <c r="G77" s="148">
        <v>2</v>
      </c>
      <c r="H77" s="150"/>
      <c r="I77" s="66">
        <v>3</v>
      </c>
      <c r="J77" s="148">
        <v>4</v>
      </c>
      <c r="K77" s="150"/>
      <c r="L77" s="148">
        <v>5</v>
      </c>
      <c r="M77" s="150"/>
      <c r="N77" s="52">
        <v>6</v>
      </c>
    </row>
    <row r="78" spans="1:14" x14ac:dyDescent="0.25">
      <c r="A78" s="25">
        <v>1</v>
      </c>
      <c r="B78" s="28" t="s">
        <v>109</v>
      </c>
      <c r="C78" s="28"/>
      <c r="D78" s="28"/>
      <c r="E78" s="28"/>
      <c r="F78" s="28"/>
      <c r="G78" s="185"/>
      <c r="H78" s="185"/>
      <c r="I78" s="25">
        <v>0</v>
      </c>
      <c r="J78" s="185">
        <v>0</v>
      </c>
      <c r="K78" s="185"/>
      <c r="L78" s="185">
        <v>0</v>
      </c>
      <c r="M78" s="185"/>
      <c r="N78" s="29">
        <f>I78*J78*L78*0</f>
        <v>0</v>
      </c>
    </row>
    <row r="79" spans="1:14" x14ac:dyDescent="0.25">
      <c r="A79" s="25">
        <v>2</v>
      </c>
      <c r="B79" s="28" t="s">
        <v>110</v>
      </c>
      <c r="C79" s="28"/>
      <c r="D79" s="28"/>
      <c r="E79" s="28"/>
      <c r="F79" s="28"/>
      <c r="G79" s="185"/>
      <c r="H79" s="185"/>
      <c r="I79" s="25">
        <v>0</v>
      </c>
      <c r="J79" s="185">
        <v>0</v>
      </c>
      <c r="K79" s="185"/>
      <c r="L79" s="185">
        <v>0</v>
      </c>
      <c r="M79" s="185"/>
      <c r="N79" s="29">
        <f>I79*J79*L79*0</f>
        <v>0</v>
      </c>
    </row>
    <row r="80" spans="1:14" x14ac:dyDescent="0.25">
      <c r="A80" s="21"/>
      <c r="B80" s="49" t="s">
        <v>111</v>
      </c>
      <c r="C80" s="19"/>
      <c r="D80" s="19"/>
      <c r="E80" s="19"/>
      <c r="F80" s="19"/>
      <c r="G80" s="49"/>
      <c r="H80" s="20"/>
      <c r="I80" s="19"/>
      <c r="J80" s="49"/>
      <c r="K80" s="20"/>
      <c r="L80" s="49"/>
      <c r="M80" s="20"/>
      <c r="N80" s="23"/>
    </row>
    <row r="81" spans="1:14" x14ac:dyDescent="0.25">
      <c r="A81" s="67"/>
      <c r="B81" s="68"/>
      <c r="C81" s="66"/>
      <c r="D81" s="66"/>
      <c r="E81" s="66"/>
      <c r="F81" s="35"/>
      <c r="G81" s="68"/>
      <c r="H81" s="35"/>
      <c r="I81" s="28"/>
      <c r="J81" s="66"/>
      <c r="K81" s="66"/>
      <c r="L81" s="68"/>
      <c r="M81" s="35"/>
      <c r="N81" s="52"/>
    </row>
    <row r="82" spans="1:14" x14ac:dyDescent="0.25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5"/>
    </row>
    <row r="84" spans="1:14" x14ac:dyDescent="0.25">
      <c r="A84" s="28"/>
      <c r="B84" s="66"/>
      <c r="C84" s="66" t="s">
        <v>63</v>
      </c>
      <c r="D84" s="66"/>
      <c r="E84" s="66"/>
      <c r="F84" s="66"/>
      <c r="G84" s="148" t="s">
        <v>112</v>
      </c>
      <c r="H84" s="150"/>
      <c r="I84" s="148" t="s">
        <v>113</v>
      </c>
      <c r="J84" s="149"/>
      <c r="K84" s="148" t="s">
        <v>114</v>
      </c>
      <c r="L84" s="150"/>
      <c r="M84" s="6"/>
      <c r="N84" s="6"/>
    </row>
    <row r="85" spans="1:14" x14ac:dyDescent="0.25">
      <c r="A85" s="25"/>
      <c r="B85" s="66"/>
      <c r="C85" s="66"/>
      <c r="D85" s="66">
        <v>1</v>
      </c>
      <c r="E85" s="66"/>
      <c r="F85" s="66"/>
      <c r="G85" s="148">
        <v>2</v>
      </c>
      <c r="H85" s="150"/>
      <c r="I85" s="148">
        <v>3</v>
      </c>
      <c r="J85" s="150"/>
      <c r="K85" s="148">
        <v>4</v>
      </c>
      <c r="L85" s="150"/>
    </row>
    <row r="86" spans="1:14" x14ac:dyDescent="0.25">
      <c r="A86" s="15">
        <v>1</v>
      </c>
      <c r="B86" s="6" t="s">
        <v>115</v>
      </c>
      <c r="C86" s="6"/>
      <c r="D86" s="6"/>
      <c r="E86" s="6"/>
      <c r="F86" s="6"/>
      <c r="G86" s="170">
        <v>0</v>
      </c>
      <c r="H86" s="171"/>
      <c r="I86" s="170">
        <v>0</v>
      </c>
      <c r="J86" s="171"/>
      <c r="K86" s="183">
        <f>G86*I86</f>
        <v>0</v>
      </c>
      <c r="L86" s="184"/>
    </row>
    <row r="87" spans="1:14" x14ac:dyDescent="0.25">
      <c r="A87" s="25">
        <v>2</v>
      </c>
      <c r="B87" s="6" t="s">
        <v>116</v>
      </c>
      <c r="C87" s="6"/>
      <c r="D87" s="6"/>
      <c r="E87" s="6"/>
      <c r="F87" s="6"/>
      <c r="G87" s="170">
        <v>0</v>
      </c>
      <c r="H87" s="171"/>
      <c r="I87" s="170">
        <v>0</v>
      </c>
      <c r="J87" s="171"/>
      <c r="K87" s="183">
        <f>G87*I87</f>
        <v>0</v>
      </c>
      <c r="L87" s="184"/>
    </row>
    <row r="88" spans="1:14" x14ac:dyDescent="0.25">
      <c r="A88" s="21">
        <v>3</v>
      </c>
      <c r="B88" s="174"/>
      <c r="C88" s="175"/>
      <c r="D88" s="175"/>
      <c r="E88" s="175"/>
      <c r="F88" s="176"/>
      <c r="G88" s="49"/>
      <c r="H88" s="19"/>
      <c r="I88" s="49"/>
      <c r="J88" s="19"/>
      <c r="K88" s="183">
        <f>G88*I88</f>
        <v>0</v>
      </c>
      <c r="L88" s="184"/>
    </row>
    <row r="89" spans="1:14" x14ac:dyDescent="0.25">
      <c r="A89" s="28"/>
      <c r="B89" s="158" t="s">
        <v>101</v>
      </c>
      <c r="C89" s="159"/>
      <c r="D89" s="159"/>
      <c r="E89" s="159"/>
      <c r="F89" s="160"/>
      <c r="G89" s="68"/>
      <c r="H89" s="35"/>
      <c r="I89" s="66"/>
      <c r="J89" s="66"/>
      <c r="K89" s="177">
        <f>N78+N79+K86+K87+K88</f>
        <v>0</v>
      </c>
      <c r="L89" s="150"/>
      <c r="M89" s="6"/>
    </row>
    <row r="90" spans="1:14" x14ac:dyDescent="0.25">
      <c r="A90" s="6"/>
      <c r="B90" s="75"/>
      <c r="C90" s="75"/>
      <c r="D90" s="75"/>
      <c r="E90" s="75"/>
      <c r="F90" s="75"/>
      <c r="G90" s="6"/>
      <c r="H90" s="6"/>
      <c r="I90" s="6"/>
      <c r="J90" s="6"/>
      <c r="K90" s="59"/>
      <c r="L90" s="5"/>
      <c r="M90" s="6"/>
    </row>
    <row r="92" spans="1:14" ht="15.75" x14ac:dyDescent="0.25">
      <c r="B92" s="72" t="s">
        <v>117</v>
      </c>
      <c r="C92" s="72"/>
      <c r="D92" s="72"/>
      <c r="E92" s="72"/>
      <c r="F92" s="72"/>
      <c r="G92" s="72"/>
      <c r="M92" s="69"/>
      <c r="N92" s="69"/>
    </row>
    <row r="94" spans="1:14" x14ac:dyDescent="0.25">
      <c r="A94" s="74" t="s">
        <v>3</v>
      </c>
      <c r="B94" s="74"/>
      <c r="C94" s="8" t="s">
        <v>63</v>
      </c>
      <c r="D94" s="8"/>
      <c r="E94" s="8"/>
      <c r="F94" s="9"/>
      <c r="G94" s="74" t="s">
        <v>85</v>
      </c>
      <c r="H94" s="9"/>
      <c r="I94" s="74" t="s">
        <v>86</v>
      </c>
      <c r="J94" s="9"/>
      <c r="K94" s="74" t="s">
        <v>118</v>
      </c>
      <c r="L94" s="9"/>
      <c r="M94" s="163" t="s">
        <v>44</v>
      </c>
      <c r="N94" s="164"/>
    </row>
    <row r="95" spans="1:14" x14ac:dyDescent="0.25">
      <c r="A95" s="49" t="s">
        <v>48</v>
      </c>
      <c r="B95" s="49"/>
      <c r="C95" s="19"/>
      <c r="D95" s="19"/>
      <c r="E95" s="19"/>
      <c r="F95" s="20"/>
      <c r="G95" s="49" t="s">
        <v>88</v>
      </c>
      <c r="H95" s="20"/>
      <c r="I95" s="49" t="s">
        <v>119</v>
      </c>
      <c r="J95" s="20"/>
      <c r="K95" s="49" t="s">
        <v>120</v>
      </c>
      <c r="L95" s="20"/>
      <c r="M95" s="174"/>
      <c r="N95" s="176"/>
    </row>
    <row r="96" spans="1:14" x14ac:dyDescent="0.25">
      <c r="A96" s="25">
        <v>1</v>
      </c>
      <c r="B96" s="66"/>
      <c r="C96" s="66"/>
      <c r="D96" s="66">
        <v>2</v>
      </c>
      <c r="E96" s="66"/>
      <c r="F96" s="35"/>
      <c r="G96" s="148">
        <v>3</v>
      </c>
      <c r="H96" s="150"/>
      <c r="I96" s="148">
        <v>4</v>
      </c>
      <c r="J96" s="150"/>
      <c r="K96" s="148">
        <v>5</v>
      </c>
      <c r="L96" s="150"/>
      <c r="M96" s="148">
        <v>6</v>
      </c>
      <c r="N96" s="150"/>
    </row>
    <row r="97" spans="1:14" x14ac:dyDescent="0.25">
      <c r="A97" s="25">
        <v>1</v>
      </c>
      <c r="B97" s="186" t="s">
        <v>121</v>
      </c>
      <c r="C97" s="169"/>
      <c r="D97" s="169"/>
      <c r="E97" s="169"/>
      <c r="F97" s="187"/>
      <c r="G97" s="170" t="s">
        <v>122</v>
      </c>
      <c r="H97" s="171"/>
      <c r="I97" s="170">
        <v>0</v>
      </c>
      <c r="J97" s="171"/>
      <c r="K97" s="170">
        <v>0</v>
      </c>
      <c r="L97" s="171"/>
      <c r="M97" s="183">
        <f>I97*K97</f>
        <v>0</v>
      </c>
      <c r="N97" s="184"/>
    </row>
    <row r="98" spans="1:14" x14ac:dyDescent="0.25">
      <c r="A98" s="15">
        <v>2</v>
      </c>
      <c r="B98" s="188" t="s">
        <v>123</v>
      </c>
      <c r="C98" s="182"/>
      <c r="D98" s="182"/>
      <c r="E98" s="182"/>
      <c r="F98" s="189"/>
      <c r="G98" s="170" t="s">
        <v>124</v>
      </c>
      <c r="H98" s="171"/>
      <c r="I98" s="170">
        <v>111111</v>
      </c>
      <c r="J98" s="171"/>
      <c r="K98" s="170">
        <v>3.6</v>
      </c>
      <c r="L98" s="171"/>
      <c r="M98" s="190">
        <v>40000</v>
      </c>
      <c r="N98" s="191"/>
    </row>
    <row r="99" spans="1:14" x14ac:dyDescent="0.25">
      <c r="A99" s="25">
        <v>3</v>
      </c>
      <c r="B99" s="188" t="s">
        <v>125</v>
      </c>
      <c r="C99" s="182"/>
      <c r="D99" s="182"/>
      <c r="E99" s="182"/>
      <c r="F99" s="189"/>
      <c r="G99" s="170" t="s">
        <v>126</v>
      </c>
      <c r="H99" s="171"/>
      <c r="I99" s="170">
        <v>0</v>
      </c>
      <c r="J99" s="171"/>
      <c r="K99" s="170">
        <v>0</v>
      </c>
      <c r="L99" s="171"/>
      <c r="M99" s="183">
        <f>I99*K99</f>
        <v>0</v>
      </c>
      <c r="N99" s="184"/>
    </row>
    <row r="100" spans="1:14" x14ac:dyDescent="0.25">
      <c r="A100" s="25">
        <v>4</v>
      </c>
      <c r="B100" s="188" t="s">
        <v>127</v>
      </c>
      <c r="C100" s="182"/>
      <c r="D100" s="182"/>
      <c r="E100" s="182"/>
      <c r="F100" s="189"/>
      <c r="G100" s="170" t="s">
        <v>128</v>
      </c>
      <c r="H100" s="171"/>
      <c r="I100" s="170">
        <v>0</v>
      </c>
      <c r="J100" s="171"/>
      <c r="K100" s="170">
        <v>0</v>
      </c>
      <c r="L100" s="171"/>
      <c r="M100" s="183">
        <f>I100*K100</f>
        <v>0</v>
      </c>
      <c r="N100" s="184"/>
    </row>
    <row r="101" spans="1:14" x14ac:dyDescent="0.25">
      <c r="A101" s="15"/>
      <c r="B101" s="192"/>
      <c r="C101" s="179"/>
      <c r="D101" s="179"/>
      <c r="E101" s="179"/>
      <c r="F101" s="193"/>
      <c r="G101" s="76"/>
      <c r="H101" s="16"/>
      <c r="I101" s="76"/>
      <c r="J101" s="16"/>
      <c r="K101" s="76"/>
      <c r="L101" s="16"/>
      <c r="M101" s="183">
        <f>I101*K101</f>
        <v>0</v>
      </c>
      <c r="N101" s="184"/>
    </row>
    <row r="102" spans="1:14" x14ac:dyDescent="0.25">
      <c r="A102" s="25"/>
      <c r="B102" s="158" t="s">
        <v>101</v>
      </c>
      <c r="C102" s="159"/>
      <c r="D102" s="159"/>
      <c r="E102" s="159"/>
      <c r="F102" s="160"/>
      <c r="G102" s="148" t="s">
        <v>57</v>
      </c>
      <c r="H102" s="150"/>
      <c r="I102" s="148" t="s">
        <v>57</v>
      </c>
      <c r="J102" s="150"/>
      <c r="K102" s="148" t="s">
        <v>57</v>
      </c>
      <c r="L102" s="150"/>
      <c r="M102" s="177">
        <f>SUM(M97:M101)</f>
        <v>40000</v>
      </c>
      <c r="N102" s="150"/>
    </row>
    <row r="103" spans="1:14" x14ac:dyDescent="0.25">
      <c r="A103" s="5"/>
      <c r="B103" s="75"/>
      <c r="C103" s="75"/>
      <c r="D103" s="75"/>
      <c r="E103" s="75"/>
      <c r="F103" s="75"/>
      <c r="G103" s="5"/>
      <c r="H103" s="5"/>
      <c r="I103" s="5"/>
      <c r="J103" s="5"/>
      <c r="K103" s="5"/>
      <c r="L103" s="5"/>
      <c r="M103" s="59"/>
      <c r="N103" s="64"/>
    </row>
    <row r="104" spans="1:14" x14ac:dyDescent="0.25">
      <c r="A104" s="5"/>
      <c r="B104" s="75"/>
      <c r="C104" s="75"/>
      <c r="D104" s="75"/>
      <c r="E104" s="75"/>
      <c r="F104" s="75"/>
      <c r="G104" s="5"/>
      <c r="H104" s="5"/>
      <c r="I104" s="5"/>
      <c r="J104" s="5"/>
      <c r="K104" s="5"/>
      <c r="L104" s="5"/>
      <c r="M104" s="59"/>
      <c r="N104" s="5"/>
    </row>
    <row r="105" spans="1:14" x14ac:dyDescent="0.25">
      <c r="A105" s="5"/>
      <c r="B105" s="75"/>
      <c r="C105" s="75"/>
      <c r="D105" s="75"/>
      <c r="E105" s="75"/>
      <c r="F105" s="75"/>
      <c r="G105" s="5"/>
      <c r="H105" s="5"/>
      <c r="I105" s="5"/>
      <c r="J105" s="5"/>
      <c r="K105" s="5"/>
      <c r="L105" s="5"/>
      <c r="M105" s="59"/>
      <c r="N105" s="5"/>
    </row>
    <row r="106" spans="1:14" x14ac:dyDescent="0.25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59"/>
      <c r="N106" s="5"/>
    </row>
    <row r="107" spans="1:14" x14ac:dyDescent="0.25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59"/>
      <c r="N107" s="5"/>
    </row>
    <row r="108" spans="1:14" ht="15.75" x14ac:dyDescent="0.25">
      <c r="B108" s="72" t="s">
        <v>129</v>
      </c>
      <c r="C108" s="72"/>
      <c r="D108" s="72"/>
      <c r="E108" s="72"/>
      <c r="F108" s="72"/>
      <c r="G108" s="72"/>
      <c r="H108" s="72"/>
      <c r="I108" s="72"/>
      <c r="M108" s="69"/>
      <c r="N108" s="69"/>
    </row>
    <row r="110" spans="1:14" x14ac:dyDescent="0.25">
      <c r="A110" s="7" t="s">
        <v>3</v>
      </c>
      <c r="B110" s="163" t="s">
        <v>63</v>
      </c>
      <c r="C110" s="162"/>
      <c r="D110" s="164"/>
      <c r="E110" s="163" t="s">
        <v>130</v>
      </c>
      <c r="F110" s="164"/>
      <c r="G110" s="163" t="s">
        <v>131</v>
      </c>
      <c r="H110" s="164"/>
      <c r="I110" s="163" t="s">
        <v>105</v>
      </c>
      <c r="J110" s="164"/>
      <c r="K110" s="163" t="s">
        <v>132</v>
      </c>
      <c r="L110" s="164"/>
      <c r="M110" s="163" t="s">
        <v>44</v>
      </c>
      <c r="N110" s="164"/>
    </row>
    <row r="111" spans="1:14" x14ac:dyDescent="0.25">
      <c r="A111" s="13" t="s">
        <v>48</v>
      </c>
      <c r="B111" s="62"/>
      <c r="C111" s="6"/>
      <c r="D111" s="14"/>
      <c r="E111" s="170" t="s">
        <v>133</v>
      </c>
      <c r="F111" s="171"/>
      <c r="G111" s="170" t="s">
        <v>134</v>
      </c>
      <c r="H111" s="171"/>
      <c r="I111" s="170" t="s">
        <v>135</v>
      </c>
      <c r="J111" s="171"/>
      <c r="K111" s="170" t="s">
        <v>136</v>
      </c>
      <c r="L111" s="171"/>
      <c r="M111" s="170"/>
      <c r="N111" s="171"/>
    </row>
    <row r="112" spans="1:14" x14ac:dyDescent="0.25">
      <c r="A112" s="18"/>
      <c r="B112" s="49"/>
      <c r="C112" s="19"/>
      <c r="D112" s="20"/>
      <c r="E112" s="174" t="s">
        <v>137</v>
      </c>
      <c r="F112" s="176"/>
      <c r="G112" s="49" t="s">
        <v>138</v>
      </c>
      <c r="H112" s="20"/>
      <c r="I112" s="174" t="s">
        <v>139</v>
      </c>
      <c r="J112" s="176"/>
      <c r="K112" s="174" t="s">
        <v>140</v>
      </c>
      <c r="L112" s="176"/>
      <c r="M112" s="174"/>
      <c r="N112" s="176"/>
    </row>
    <row r="113" spans="1:14" x14ac:dyDescent="0.25">
      <c r="A113" s="25"/>
      <c r="B113" s="66"/>
      <c r="C113" s="66">
        <v>1</v>
      </c>
      <c r="D113" s="66"/>
      <c r="E113" s="148">
        <v>2</v>
      </c>
      <c r="F113" s="150"/>
      <c r="G113" s="148">
        <v>3</v>
      </c>
      <c r="H113" s="150"/>
      <c r="I113" s="148">
        <v>4</v>
      </c>
      <c r="J113" s="150"/>
      <c r="K113" s="148">
        <v>5</v>
      </c>
      <c r="L113" s="150"/>
      <c r="M113" s="148">
        <v>6</v>
      </c>
      <c r="N113" s="150"/>
    </row>
    <row r="114" spans="1:14" x14ac:dyDescent="0.25">
      <c r="A114" s="15">
        <v>1</v>
      </c>
      <c r="B114" s="182" t="s">
        <v>141</v>
      </c>
      <c r="C114" s="182"/>
      <c r="D114" s="182"/>
      <c r="E114" s="170"/>
      <c r="F114" s="171"/>
      <c r="G114" s="170">
        <v>0</v>
      </c>
      <c r="H114" s="171"/>
      <c r="I114" s="170">
        <v>0</v>
      </c>
      <c r="J114" s="171"/>
      <c r="K114" s="170">
        <v>0</v>
      </c>
      <c r="L114" s="171"/>
      <c r="M114" s="194">
        <f>G114*I114*K114</f>
        <v>0</v>
      </c>
      <c r="N114" s="194"/>
    </row>
    <row r="115" spans="1:14" x14ac:dyDescent="0.25">
      <c r="A115" s="25">
        <v>2</v>
      </c>
      <c r="B115" s="156" t="s">
        <v>142</v>
      </c>
      <c r="C115" s="156"/>
      <c r="D115" s="156"/>
      <c r="E115" s="148"/>
      <c r="F115" s="150"/>
      <c r="G115" s="148">
        <v>0</v>
      </c>
      <c r="H115" s="150"/>
      <c r="I115" s="148">
        <v>0</v>
      </c>
      <c r="J115" s="150"/>
      <c r="K115" s="148">
        <v>0</v>
      </c>
      <c r="L115" s="150"/>
      <c r="M115" s="194">
        <f>G115*I115*K115</f>
        <v>0</v>
      </c>
      <c r="N115" s="194"/>
    </row>
    <row r="116" spans="1:14" x14ac:dyDescent="0.25">
      <c r="A116" s="25"/>
      <c r="B116" s="148"/>
      <c r="C116" s="149"/>
      <c r="D116" s="150"/>
      <c r="E116" s="148"/>
      <c r="F116" s="150"/>
      <c r="G116" s="148"/>
      <c r="H116" s="150"/>
      <c r="I116" s="148"/>
      <c r="J116" s="150"/>
      <c r="K116" s="148"/>
      <c r="L116" s="150"/>
      <c r="M116" s="194">
        <f>G116*I116*K116</f>
        <v>0</v>
      </c>
      <c r="N116" s="194"/>
    </row>
    <row r="117" spans="1:14" x14ac:dyDescent="0.25">
      <c r="A117" s="25"/>
      <c r="B117" s="148"/>
      <c r="C117" s="149"/>
      <c r="D117" s="150"/>
      <c r="E117" s="148"/>
      <c r="F117" s="150"/>
      <c r="G117" s="148"/>
      <c r="H117" s="150"/>
      <c r="I117" s="148"/>
      <c r="J117" s="150"/>
      <c r="K117" s="148"/>
      <c r="L117" s="150"/>
      <c r="M117" s="195"/>
      <c r="N117" s="196"/>
    </row>
    <row r="118" spans="1:14" x14ac:dyDescent="0.25">
      <c r="A118" s="25"/>
      <c r="B118" s="158" t="s">
        <v>143</v>
      </c>
      <c r="C118" s="159"/>
      <c r="D118" s="160"/>
      <c r="E118" s="148"/>
      <c r="F118" s="150"/>
      <c r="G118" s="148"/>
      <c r="H118" s="150"/>
      <c r="I118" s="148"/>
      <c r="J118" s="150"/>
      <c r="K118" s="148"/>
      <c r="L118" s="150"/>
      <c r="M118" s="195">
        <f>SUM(M114:M117)</f>
        <v>0</v>
      </c>
      <c r="N118" s="196"/>
    </row>
    <row r="119" spans="1:14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9"/>
      <c r="N119" s="59"/>
    </row>
    <row r="121" spans="1:14" ht="15.75" x14ac:dyDescent="0.25">
      <c r="B121" s="72" t="s">
        <v>144</v>
      </c>
      <c r="C121" s="72"/>
      <c r="D121" s="72"/>
      <c r="E121" s="72"/>
      <c r="F121" s="72"/>
      <c r="G121" s="72"/>
      <c r="H121" s="72"/>
      <c r="M121" s="69"/>
      <c r="N121" s="69"/>
    </row>
    <row r="123" spans="1:14" x14ac:dyDescent="0.25">
      <c r="A123" s="7" t="s">
        <v>3</v>
      </c>
      <c r="B123" s="163" t="s">
        <v>145</v>
      </c>
      <c r="C123" s="162"/>
      <c r="D123" s="162"/>
      <c r="E123" s="162"/>
      <c r="F123" s="162"/>
      <c r="G123" s="162"/>
      <c r="H123" s="164"/>
      <c r="I123" s="163" t="s">
        <v>146</v>
      </c>
      <c r="J123" s="164"/>
      <c r="K123" s="163" t="s">
        <v>147</v>
      </c>
      <c r="L123" s="162"/>
      <c r="M123" s="164"/>
    </row>
    <row r="124" spans="1:14" x14ac:dyDescent="0.25">
      <c r="A124" s="18" t="s">
        <v>48</v>
      </c>
      <c r="B124" s="19"/>
      <c r="C124" s="19"/>
      <c r="D124" s="19"/>
      <c r="E124" s="19"/>
      <c r="F124" s="19"/>
      <c r="G124" s="19"/>
      <c r="H124" s="20"/>
      <c r="I124" s="174" t="s">
        <v>88</v>
      </c>
      <c r="J124" s="176"/>
      <c r="K124" s="174" t="s">
        <v>68</v>
      </c>
      <c r="L124" s="175"/>
      <c r="M124" s="176"/>
    </row>
    <row r="125" spans="1:14" x14ac:dyDescent="0.25">
      <c r="A125" s="25"/>
      <c r="B125" s="68"/>
      <c r="C125" s="66"/>
      <c r="D125" s="66"/>
      <c r="E125" s="66">
        <v>1</v>
      </c>
      <c r="F125" s="66"/>
      <c r="G125" s="66"/>
      <c r="H125" s="35"/>
      <c r="I125" s="148">
        <v>2</v>
      </c>
      <c r="J125" s="150"/>
      <c r="K125" s="148">
        <v>3</v>
      </c>
      <c r="L125" s="149"/>
      <c r="M125" s="150"/>
    </row>
    <row r="126" spans="1:14" x14ac:dyDescent="0.25">
      <c r="A126" s="15">
        <v>1</v>
      </c>
      <c r="B126" s="62" t="s">
        <v>148</v>
      </c>
      <c r="C126" s="6"/>
      <c r="D126" s="6"/>
      <c r="E126" s="6"/>
      <c r="F126" s="6"/>
      <c r="G126" s="6"/>
      <c r="H126" s="14"/>
      <c r="I126" s="170" t="s">
        <v>68</v>
      </c>
      <c r="J126" s="171"/>
      <c r="K126" s="183"/>
      <c r="L126" s="197"/>
      <c r="M126" s="184"/>
    </row>
    <row r="127" spans="1:14" x14ac:dyDescent="0.25">
      <c r="A127" s="25">
        <v>2</v>
      </c>
      <c r="B127" s="68" t="s">
        <v>149</v>
      </c>
      <c r="C127" s="66"/>
      <c r="D127" s="66"/>
      <c r="E127" s="66"/>
      <c r="F127" s="66"/>
      <c r="G127" s="66"/>
      <c r="H127" s="35"/>
      <c r="I127" s="148" t="s">
        <v>68</v>
      </c>
      <c r="J127" s="150"/>
      <c r="K127" s="177"/>
      <c r="L127" s="198"/>
      <c r="M127" s="199"/>
    </row>
    <row r="128" spans="1:14" x14ac:dyDescent="0.25">
      <c r="A128" s="25">
        <v>3</v>
      </c>
      <c r="B128" s="148"/>
      <c r="C128" s="149"/>
      <c r="D128" s="149"/>
      <c r="E128" s="149"/>
      <c r="F128" s="149"/>
      <c r="G128" s="149"/>
      <c r="H128" s="150"/>
      <c r="I128" s="148"/>
      <c r="J128" s="150"/>
      <c r="K128" s="177"/>
      <c r="L128" s="149"/>
      <c r="M128" s="150"/>
    </row>
    <row r="129" spans="1:14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1:14" x14ac:dyDescent="0.25">
      <c r="A130" s="10" t="s">
        <v>3</v>
      </c>
      <c r="B130" s="74"/>
      <c r="C130" s="162" t="s">
        <v>63</v>
      </c>
      <c r="D130" s="162"/>
      <c r="E130" s="162"/>
      <c r="F130" s="162"/>
      <c r="G130" s="162"/>
      <c r="H130" s="162"/>
      <c r="I130" s="9"/>
      <c r="J130" s="163" t="s">
        <v>86</v>
      </c>
      <c r="K130" s="164"/>
      <c r="L130" s="163" t="s">
        <v>150</v>
      </c>
      <c r="M130" s="164"/>
    </row>
    <row r="131" spans="1:14" x14ac:dyDescent="0.25">
      <c r="A131" s="21" t="s">
        <v>48</v>
      </c>
      <c r="B131" s="49"/>
      <c r="C131" s="19"/>
      <c r="D131" s="19"/>
      <c r="E131" s="19"/>
      <c r="F131" s="19"/>
      <c r="G131" s="19"/>
      <c r="H131" s="19"/>
      <c r="I131" s="20"/>
      <c r="J131" s="174" t="s">
        <v>151</v>
      </c>
      <c r="K131" s="176"/>
      <c r="L131" s="174" t="s">
        <v>152</v>
      </c>
      <c r="M131" s="176"/>
    </row>
    <row r="132" spans="1:14" x14ac:dyDescent="0.25">
      <c r="A132" s="25"/>
      <c r="B132" s="68"/>
      <c r="C132" s="66"/>
      <c r="D132" s="66"/>
      <c r="E132" s="66">
        <v>1</v>
      </c>
      <c r="F132" s="66"/>
      <c r="G132" s="66"/>
      <c r="H132" s="66"/>
      <c r="I132" s="35"/>
      <c r="J132" s="148">
        <v>2</v>
      </c>
      <c r="K132" s="150"/>
      <c r="L132" s="148">
        <v>3</v>
      </c>
      <c r="M132" s="150"/>
    </row>
    <row r="133" spans="1:14" x14ac:dyDescent="0.25">
      <c r="A133" s="25">
        <v>1</v>
      </c>
      <c r="B133" s="151" t="s">
        <v>153</v>
      </c>
      <c r="C133" s="151"/>
      <c r="D133" s="151"/>
      <c r="E133" s="151"/>
      <c r="F133" s="151"/>
      <c r="G133" s="151"/>
      <c r="H133" s="151"/>
      <c r="I133" s="151"/>
      <c r="J133" s="185"/>
      <c r="K133" s="185"/>
      <c r="L133" s="194">
        <v>0</v>
      </c>
      <c r="M133" s="194"/>
    </row>
    <row r="134" spans="1:14" x14ac:dyDescent="0.25">
      <c r="A134" s="10">
        <v>2</v>
      </c>
      <c r="B134" s="200" t="s">
        <v>154</v>
      </c>
      <c r="C134" s="200"/>
      <c r="D134" s="200"/>
      <c r="E134" s="200"/>
      <c r="F134" s="200"/>
      <c r="G134" s="200"/>
      <c r="H134" s="200"/>
      <c r="I134" s="200"/>
      <c r="J134" s="201"/>
      <c r="K134" s="201"/>
      <c r="L134" s="202">
        <v>0</v>
      </c>
      <c r="M134" s="202"/>
    </row>
    <row r="135" spans="1:14" x14ac:dyDescent="0.25">
      <c r="A135" s="79">
        <v>3</v>
      </c>
      <c r="B135" s="186" t="s">
        <v>155</v>
      </c>
      <c r="C135" s="169"/>
      <c r="D135" s="169"/>
      <c r="E135" s="169"/>
      <c r="F135" s="169"/>
      <c r="G135" s="169"/>
      <c r="H135" s="169"/>
      <c r="I135" s="187"/>
      <c r="J135" s="162"/>
      <c r="K135" s="162"/>
      <c r="L135" s="206"/>
      <c r="M135" s="207"/>
    </row>
    <row r="136" spans="1:14" x14ac:dyDescent="0.25">
      <c r="A136" s="80"/>
      <c r="B136" s="192" t="s">
        <v>156</v>
      </c>
      <c r="C136" s="179"/>
      <c r="D136" s="179"/>
      <c r="E136" s="179"/>
      <c r="F136" s="179"/>
      <c r="G136" s="179"/>
      <c r="H136" s="179"/>
      <c r="I136" s="193"/>
      <c r="J136" s="175"/>
      <c r="K136" s="175"/>
      <c r="L136" s="208">
        <v>0</v>
      </c>
      <c r="M136" s="209"/>
    </row>
    <row r="137" spans="1:14" x14ac:dyDescent="0.25">
      <c r="A137" s="21">
        <v>4</v>
      </c>
      <c r="B137" s="203" t="s">
        <v>157</v>
      </c>
      <c r="C137" s="203"/>
      <c r="D137" s="203"/>
      <c r="E137" s="203"/>
      <c r="F137" s="203"/>
      <c r="G137" s="203"/>
      <c r="H137" s="203"/>
      <c r="I137" s="203"/>
      <c r="J137" s="204"/>
      <c r="K137" s="204"/>
      <c r="L137" s="205">
        <v>0</v>
      </c>
      <c r="M137" s="205"/>
    </row>
    <row r="138" spans="1:14" x14ac:dyDescent="0.25">
      <c r="A138" s="25"/>
      <c r="B138" s="151"/>
      <c r="C138" s="151"/>
      <c r="D138" s="151"/>
      <c r="E138" s="151"/>
      <c r="F138" s="151"/>
      <c r="G138" s="151"/>
      <c r="H138" s="151"/>
      <c r="I138" s="151"/>
      <c r="J138" s="185"/>
      <c r="K138" s="185"/>
      <c r="L138" s="194">
        <v>0</v>
      </c>
      <c r="M138" s="194"/>
    </row>
    <row r="139" spans="1:14" x14ac:dyDescent="0.25">
      <c r="A139" s="25"/>
      <c r="B139" s="151"/>
      <c r="C139" s="151"/>
      <c r="D139" s="151"/>
      <c r="E139" s="151"/>
      <c r="F139" s="151"/>
      <c r="G139" s="151"/>
      <c r="H139" s="151"/>
      <c r="I139" s="151"/>
      <c r="J139" s="185"/>
      <c r="K139" s="185"/>
      <c r="L139" s="194">
        <v>0</v>
      </c>
      <c r="M139" s="194"/>
    </row>
    <row r="140" spans="1:14" x14ac:dyDescent="0.25">
      <c r="A140" s="28"/>
      <c r="B140" s="211" t="s">
        <v>158</v>
      </c>
      <c r="C140" s="211"/>
      <c r="D140" s="211"/>
      <c r="E140" s="211"/>
      <c r="F140" s="211"/>
      <c r="G140" s="211"/>
      <c r="H140" s="211"/>
      <c r="I140" s="211"/>
      <c r="J140" s="148"/>
      <c r="K140" s="150"/>
      <c r="L140" s="194">
        <f>SUM(L133:L139)</f>
        <v>0</v>
      </c>
      <c r="M140" s="194"/>
    </row>
    <row r="141" spans="1:14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 spans="1:14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 spans="1:14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</row>
    <row r="144" spans="1:14" ht="15.75" x14ac:dyDescent="0.25">
      <c r="B144" s="72" t="s">
        <v>159</v>
      </c>
      <c r="C144" s="72"/>
      <c r="D144" s="72"/>
      <c r="E144" s="72"/>
      <c r="F144" s="72"/>
      <c r="G144" s="73"/>
      <c r="M144" s="210"/>
      <c r="N144" s="210"/>
    </row>
    <row r="146" spans="1:14" x14ac:dyDescent="0.25">
      <c r="A146" s="10" t="s">
        <v>3</v>
      </c>
      <c r="B146" s="74"/>
      <c r="C146" s="162" t="s">
        <v>63</v>
      </c>
      <c r="D146" s="162"/>
      <c r="E146" s="162"/>
      <c r="F146" s="162"/>
      <c r="G146" s="162"/>
      <c r="H146" s="162"/>
      <c r="I146" s="9"/>
      <c r="J146" s="163" t="s">
        <v>86</v>
      </c>
      <c r="K146" s="164"/>
      <c r="L146" s="163" t="s">
        <v>150</v>
      </c>
      <c r="M146" s="164"/>
    </row>
    <row r="147" spans="1:14" x14ac:dyDescent="0.25">
      <c r="A147" s="21" t="s">
        <v>48</v>
      </c>
      <c r="B147" s="49"/>
      <c r="C147" s="19"/>
      <c r="D147" s="19"/>
      <c r="E147" s="19"/>
      <c r="F147" s="19"/>
      <c r="G147" s="19"/>
      <c r="H147" s="19"/>
      <c r="I147" s="20"/>
      <c r="J147" s="174" t="s">
        <v>151</v>
      </c>
      <c r="K147" s="176"/>
      <c r="L147" s="174" t="s">
        <v>152</v>
      </c>
      <c r="M147" s="176"/>
    </row>
    <row r="148" spans="1:14" x14ac:dyDescent="0.25">
      <c r="A148" s="15"/>
      <c r="B148" s="6"/>
      <c r="C148" s="6"/>
      <c r="D148" s="6"/>
      <c r="E148" s="6">
        <v>1</v>
      </c>
      <c r="F148" s="6"/>
      <c r="G148" s="6"/>
      <c r="H148" s="6"/>
      <c r="I148" s="14"/>
      <c r="J148" s="148">
        <v>2</v>
      </c>
      <c r="K148" s="150"/>
      <c r="L148" s="148">
        <v>3</v>
      </c>
      <c r="M148" s="150"/>
    </row>
    <row r="149" spans="1:14" x14ac:dyDescent="0.25">
      <c r="A149" s="25">
        <v>1</v>
      </c>
      <c r="B149" s="155" t="s">
        <v>160</v>
      </c>
      <c r="C149" s="156"/>
      <c r="D149" s="156"/>
      <c r="E149" s="156"/>
      <c r="F149" s="156"/>
      <c r="G149" s="156"/>
      <c r="H149" s="156"/>
      <c r="I149" s="157"/>
      <c r="J149" s="185">
        <v>0</v>
      </c>
      <c r="K149" s="185"/>
      <c r="L149" s="194">
        <v>0</v>
      </c>
      <c r="M149" s="194"/>
    </row>
    <row r="150" spans="1:14" x14ac:dyDescent="0.25">
      <c r="A150" s="25">
        <v>2</v>
      </c>
      <c r="B150" s="155" t="s">
        <v>161</v>
      </c>
      <c r="C150" s="156"/>
      <c r="D150" s="156"/>
      <c r="E150" s="156"/>
      <c r="F150" s="156"/>
      <c r="G150" s="156"/>
      <c r="H150" s="156"/>
      <c r="I150" s="157"/>
      <c r="J150" s="185">
        <v>0</v>
      </c>
      <c r="K150" s="185"/>
      <c r="L150" s="194">
        <v>0</v>
      </c>
      <c r="M150" s="194"/>
    </row>
    <row r="151" spans="1:14" x14ac:dyDescent="0.25">
      <c r="A151" s="25">
        <v>3</v>
      </c>
      <c r="B151" s="155" t="s">
        <v>162</v>
      </c>
      <c r="C151" s="156"/>
      <c r="D151" s="156"/>
      <c r="E151" s="156"/>
      <c r="F151" s="156"/>
      <c r="G151" s="156"/>
      <c r="H151" s="156"/>
      <c r="I151" s="157"/>
      <c r="J151" s="185">
        <v>0</v>
      </c>
      <c r="K151" s="185"/>
      <c r="L151" s="194">
        <v>0</v>
      </c>
      <c r="M151" s="194"/>
    </row>
    <row r="152" spans="1:14" x14ac:dyDescent="0.25">
      <c r="A152" s="25">
        <v>4</v>
      </c>
      <c r="B152" s="27" t="s">
        <v>163</v>
      </c>
      <c r="C152" s="27"/>
      <c r="D152" s="27"/>
      <c r="E152" s="27"/>
      <c r="F152" s="27"/>
      <c r="G152" s="27"/>
      <c r="H152" s="27"/>
      <c r="I152" s="27"/>
      <c r="J152" s="185">
        <v>0</v>
      </c>
      <c r="K152" s="185"/>
      <c r="L152" s="194">
        <v>0</v>
      </c>
      <c r="M152" s="194"/>
    </row>
    <row r="153" spans="1:14" x14ac:dyDescent="0.25">
      <c r="A153" s="25">
        <v>5</v>
      </c>
      <c r="B153" s="212" t="s">
        <v>164</v>
      </c>
      <c r="C153" s="213"/>
      <c r="D153" s="213"/>
      <c r="E153" s="213"/>
      <c r="F153" s="213"/>
      <c r="G153" s="213"/>
      <c r="H153" s="213"/>
      <c r="I153" s="214"/>
      <c r="J153" s="185">
        <v>0</v>
      </c>
      <c r="K153" s="185"/>
      <c r="L153" s="194">
        <v>0</v>
      </c>
      <c r="M153" s="194"/>
    </row>
    <row r="154" spans="1:14" x14ac:dyDescent="0.25">
      <c r="A154" s="25">
        <v>6</v>
      </c>
      <c r="B154" s="212" t="s">
        <v>165</v>
      </c>
      <c r="C154" s="213"/>
      <c r="D154" s="213"/>
      <c r="E154" s="213"/>
      <c r="F154" s="213"/>
      <c r="G154" s="213"/>
      <c r="H154" s="213"/>
      <c r="I154" s="214"/>
      <c r="J154" s="185">
        <v>0</v>
      </c>
      <c r="K154" s="185"/>
      <c r="L154" s="194">
        <v>0</v>
      </c>
      <c r="M154" s="194"/>
    </row>
    <row r="155" spans="1:14" x14ac:dyDescent="0.25">
      <c r="A155" s="25">
        <v>7</v>
      </c>
      <c r="B155" s="212" t="s">
        <v>166</v>
      </c>
      <c r="C155" s="213"/>
      <c r="D155" s="213"/>
      <c r="E155" s="213"/>
      <c r="F155" s="213"/>
      <c r="G155" s="213"/>
      <c r="H155" s="213"/>
      <c r="I155" s="214"/>
      <c r="J155" s="185">
        <v>0</v>
      </c>
      <c r="K155" s="185"/>
      <c r="L155" s="194">
        <v>0</v>
      </c>
      <c r="M155" s="194"/>
    </row>
    <row r="157" spans="1:14" x14ac:dyDescent="0.25">
      <c r="A157" s="74" t="s">
        <v>3</v>
      </c>
      <c r="B157" s="74"/>
      <c r="C157" s="8" t="s">
        <v>63</v>
      </c>
      <c r="D157" s="8"/>
      <c r="E157" s="8"/>
      <c r="F157" s="8"/>
      <c r="G157" s="83"/>
      <c r="H157" s="41"/>
      <c r="I157" s="163" t="s">
        <v>103</v>
      </c>
      <c r="J157" s="164"/>
      <c r="K157" s="8" t="s">
        <v>61</v>
      </c>
      <c r="L157" s="7" t="s">
        <v>61</v>
      </c>
      <c r="M157" s="84" t="s">
        <v>150</v>
      </c>
      <c r="N157" s="7" t="s">
        <v>62</v>
      </c>
    </row>
    <row r="158" spans="1:14" x14ac:dyDescent="0.25">
      <c r="A158" s="62" t="s">
        <v>48</v>
      </c>
      <c r="B158" s="62"/>
      <c r="C158" s="6"/>
      <c r="D158" s="6"/>
      <c r="E158" s="6"/>
      <c r="F158" s="6"/>
      <c r="G158" s="6"/>
      <c r="H158" s="14"/>
      <c r="I158" s="170" t="s">
        <v>106</v>
      </c>
      <c r="J158" s="171"/>
      <c r="K158" s="6" t="s">
        <v>167</v>
      </c>
      <c r="L158" s="13" t="s">
        <v>168</v>
      </c>
      <c r="M158" s="6" t="s">
        <v>169</v>
      </c>
      <c r="N158" s="13" t="s">
        <v>68</v>
      </c>
    </row>
    <row r="159" spans="1:14" x14ac:dyDescent="0.25">
      <c r="A159" s="49"/>
      <c r="B159" s="49"/>
      <c r="C159" s="19"/>
      <c r="D159" s="19"/>
      <c r="E159" s="19"/>
      <c r="F159" s="19"/>
      <c r="G159" s="19"/>
      <c r="H159" s="20"/>
      <c r="I159" s="49"/>
      <c r="J159" s="20"/>
      <c r="K159" s="19" t="s">
        <v>170</v>
      </c>
      <c r="L159" s="18" t="s">
        <v>171</v>
      </c>
      <c r="M159" s="19" t="s">
        <v>172</v>
      </c>
      <c r="N159" s="18" t="s">
        <v>173</v>
      </c>
    </row>
    <row r="160" spans="1:14" x14ac:dyDescent="0.25">
      <c r="A160" s="76"/>
      <c r="B160" s="76"/>
      <c r="C160" s="5"/>
      <c r="D160" s="5">
        <v>1</v>
      </c>
      <c r="E160" s="5"/>
      <c r="F160" s="5"/>
      <c r="G160" s="5"/>
      <c r="H160" s="5"/>
      <c r="I160" s="148">
        <v>2</v>
      </c>
      <c r="J160" s="150"/>
      <c r="K160" s="5">
        <v>3</v>
      </c>
      <c r="L160" s="15">
        <v>4</v>
      </c>
      <c r="M160" s="25">
        <v>5</v>
      </c>
      <c r="N160" s="25">
        <v>6</v>
      </c>
    </row>
    <row r="161" spans="1:14" x14ac:dyDescent="0.25">
      <c r="A161" s="25">
        <v>1</v>
      </c>
      <c r="B161" s="68" t="s">
        <v>174</v>
      </c>
      <c r="C161" s="66"/>
      <c r="D161" s="66"/>
      <c r="E161" s="66"/>
      <c r="F161" s="66"/>
      <c r="G161" s="71"/>
      <c r="H161" s="71"/>
      <c r="I161" s="148"/>
      <c r="J161" s="150"/>
      <c r="K161" s="52">
        <v>0</v>
      </c>
      <c r="L161" s="25">
        <v>0</v>
      </c>
      <c r="M161" s="52">
        <v>0</v>
      </c>
      <c r="N161" s="85">
        <f>M161*L161*K161</f>
        <v>0</v>
      </c>
    </row>
    <row r="162" spans="1:14" x14ac:dyDescent="0.25">
      <c r="A162" s="21">
        <v>2</v>
      </c>
      <c r="B162" s="49" t="s">
        <v>175</v>
      </c>
      <c r="C162" s="19"/>
      <c r="D162" s="19"/>
      <c r="E162" s="19"/>
      <c r="F162" s="19"/>
      <c r="G162" s="86"/>
      <c r="H162" s="86"/>
      <c r="I162" s="174"/>
      <c r="J162" s="176"/>
      <c r="K162" s="23">
        <v>0</v>
      </c>
      <c r="L162" s="21">
        <v>0</v>
      </c>
      <c r="M162" s="87">
        <v>0</v>
      </c>
      <c r="N162" s="30">
        <f>M162*L162*K162</f>
        <v>0</v>
      </c>
    </row>
    <row r="164" spans="1:14" x14ac:dyDescent="0.25">
      <c r="A164" s="7" t="s">
        <v>3</v>
      </c>
      <c r="B164" s="8"/>
      <c r="C164" s="8"/>
      <c r="D164" s="8" t="s">
        <v>63</v>
      </c>
      <c r="E164" s="8"/>
      <c r="F164" s="8"/>
      <c r="G164" s="8"/>
      <c r="H164" s="8"/>
      <c r="I164" s="8"/>
      <c r="J164" s="7" t="s">
        <v>61</v>
      </c>
      <c r="K164" s="163" t="s">
        <v>105</v>
      </c>
      <c r="L164" s="164"/>
      <c r="M164" s="163" t="s">
        <v>176</v>
      </c>
      <c r="N164" s="164"/>
    </row>
    <row r="165" spans="1:14" x14ac:dyDescent="0.25">
      <c r="A165" s="18" t="s">
        <v>48</v>
      </c>
      <c r="B165" s="19"/>
      <c r="C165" s="19"/>
      <c r="D165" s="19"/>
      <c r="E165" s="19"/>
      <c r="F165" s="19"/>
      <c r="G165" s="19"/>
      <c r="H165" s="19"/>
      <c r="I165" s="19"/>
      <c r="J165" s="18"/>
      <c r="K165" s="174" t="s">
        <v>177</v>
      </c>
      <c r="L165" s="176"/>
      <c r="M165" s="174" t="s">
        <v>178</v>
      </c>
      <c r="N165" s="176"/>
    </row>
    <row r="166" spans="1:14" x14ac:dyDescent="0.25">
      <c r="A166" s="10">
        <v>1</v>
      </c>
      <c r="B166" s="88" t="s">
        <v>179</v>
      </c>
      <c r="C166" s="89"/>
      <c r="D166" s="89"/>
      <c r="E166" s="89"/>
      <c r="F166" s="89"/>
      <c r="G166" s="89"/>
      <c r="H166" s="89"/>
      <c r="I166" s="90"/>
      <c r="J166" s="10">
        <v>0</v>
      </c>
      <c r="K166" s="163">
        <v>0</v>
      </c>
      <c r="L166" s="164"/>
      <c r="M166" s="206">
        <v>0</v>
      </c>
      <c r="N166" s="207"/>
    </row>
    <row r="167" spans="1:14" x14ac:dyDescent="0.25">
      <c r="A167" s="21"/>
      <c r="B167" s="91" t="s">
        <v>180</v>
      </c>
      <c r="C167" s="92"/>
      <c r="D167" s="92"/>
      <c r="E167" s="92"/>
      <c r="F167" s="92"/>
      <c r="G167" s="92"/>
      <c r="H167" s="92"/>
      <c r="I167" s="93"/>
      <c r="J167" s="21"/>
      <c r="K167" s="49"/>
      <c r="L167" s="20"/>
      <c r="M167" s="208"/>
      <c r="N167" s="209"/>
    </row>
    <row r="168" spans="1:14" x14ac:dyDescent="0.25">
      <c r="A168" s="25">
        <v>2</v>
      </c>
      <c r="B168" s="155" t="s">
        <v>181</v>
      </c>
      <c r="C168" s="156"/>
      <c r="D168" s="156"/>
      <c r="E168" s="156"/>
      <c r="F168" s="156"/>
      <c r="G168" s="156"/>
      <c r="H168" s="156"/>
      <c r="I168" s="157"/>
      <c r="J168" s="25">
        <v>0</v>
      </c>
      <c r="K168" s="185">
        <v>0</v>
      </c>
      <c r="L168" s="185"/>
      <c r="M168" s="194"/>
      <c r="N168" s="194"/>
    </row>
    <row r="169" spans="1:14" x14ac:dyDescent="0.25">
      <c r="A169" s="25">
        <v>3</v>
      </c>
      <c r="B169" s="155" t="s">
        <v>182</v>
      </c>
      <c r="C169" s="156"/>
      <c r="D169" s="156"/>
      <c r="E169" s="156"/>
      <c r="F169" s="156"/>
      <c r="G169" s="156"/>
      <c r="H169" s="156"/>
      <c r="I169" s="157"/>
      <c r="J169" s="25">
        <v>0</v>
      </c>
      <c r="K169" s="185">
        <v>0</v>
      </c>
      <c r="L169" s="185"/>
      <c r="M169" s="194">
        <v>0</v>
      </c>
      <c r="N169" s="194"/>
    </row>
    <row r="170" spans="1:14" x14ac:dyDescent="0.25">
      <c r="A170" s="25">
        <v>4</v>
      </c>
      <c r="B170" s="27" t="s">
        <v>183</v>
      </c>
      <c r="C170" s="27"/>
      <c r="D170" s="27"/>
      <c r="E170" s="27"/>
      <c r="F170" s="27"/>
      <c r="G170" s="27"/>
      <c r="H170" s="27"/>
      <c r="I170" s="27"/>
      <c r="J170" s="25">
        <v>0</v>
      </c>
      <c r="K170" s="185">
        <v>0</v>
      </c>
      <c r="L170" s="185"/>
      <c r="M170" s="194">
        <v>0</v>
      </c>
      <c r="N170" s="194"/>
    </row>
    <row r="171" spans="1:14" x14ac:dyDescent="0.25">
      <c r="A171" s="25">
        <v>5</v>
      </c>
      <c r="B171" s="155" t="s">
        <v>184</v>
      </c>
      <c r="C171" s="156"/>
      <c r="D171" s="156"/>
      <c r="E171" s="156"/>
      <c r="F171" s="156"/>
      <c r="G171" s="156"/>
      <c r="H171" s="156"/>
      <c r="I171" s="157"/>
      <c r="J171" s="25">
        <v>0</v>
      </c>
      <c r="K171" s="185">
        <v>0</v>
      </c>
      <c r="L171" s="185"/>
      <c r="M171" s="194">
        <v>0</v>
      </c>
      <c r="N171" s="194"/>
    </row>
    <row r="172" spans="1:14" x14ac:dyDescent="0.25">
      <c r="A172" s="25">
        <v>6</v>
      </c>
      <c r="B172" s="155" t="s">
        <v>182</v>
      </c>
      <c r="C172" s="156"/>
      <c r="D172" s="156"/>
      <c r="E172" s="156"/>
      <c r="F172" s="156"/>
      <c r="G172" s="156"/>
      <c r="H172" s="156"/>
      <c r="I172" s="157"/>
      <c r="J172" s="25">
        <v>0</v>
      </c>
      <c r="K172" s="185">
        <v>0</v>
      </c>
      <c r="L172" s="185"/>
      <c r="M172" s="194">
        <v>0</v>
      </c>
      <c r="N172" s="194"/>
    </row>
    <row r="173" spans="1:14" x14ac:dyDescent="0.25">
      <c r="A173" s="25">
        <v>7</v>
      </c>
      <c r="B173" s="155" t="s">
        <v>185</v>
      </c>
      <c r="C173" s="156"/>
      <c r="D173" s="156"/>
      <c r="E173" s="156"/>
      <c r="F173" s="156"/>
      <c r="G173" s="156"/>
      <c r="H173" s="156"/>
      <c r="I173" s="157"/>
      <c r="J173" s="25">
        <v>0</v>
      </c>
      <c r="K173" s="185">
        <v>0</v>
      </c>
      <c r="L173" s="185"/>
      <c r="M173" s="194">
        <v>0</v>
      </c>
      <c r="N173" s="194"/>
    </row>
    <row r="174" spans="1:14" x14ac:dyDescent="0.25">
      <c r="A174" s="25">
        <v>8</v>
      </c>
      <c r="B174" s="155" t="s">
        <v>186</v>
      </c>
      <c r="C174" s="156"/>
      <c r="D174" s="156"/>
      <c r="E174" s="156"/>
      <c r="F174" s="156"/>
      <c r="G174" s="156"/>
      <c r="H174" s="156"/>
      <c r="I174" s="157"/>
      <c r="J174" s="25">
        <v>0</v>
      </c>
      <c r="K174" s="185">
        <v>0</v>
      </c>
      <c r="L174" s="185"/>
      <c r="M174" s="194">
        <v>0</v>
      </c>
      <c r="N174" s="194"/>
    </row>
    <row r="175" spans="1:14" x14ac:dyDescent="0.25">
      <c r="A175" s="25">
        <v>9</v>
      </c>
      <c r="B175" s="155" t="s">
        <v>187</v>
      </c>
      <c r="C175" s="156"/>
      <c r="D175" s="156"/>
      <c r="E175" s="156"/>
      <c r="F175" s="156"/>
      <c r="G175" s="156"/>
      <c r="H175" s="156"/>
      <c r="I175" s="157"/>
      <c r="J175" s="25">
        <v>0</v>
      </c>
      <c r="K175" s="185">
        <v>0</v>
      </c>
      <c r="L175" s="185"/>
      <c r="M175" s="194">
        <v>0</v>
      </c>
      <c r="N175" s="194"/>
    </row>
    <row r="176" spans="1:14" x14ac:dyDescent="0.25">
      <c r="A176" s="15">
        <v>10</v>
      </c>
      <c r="B176" s="94" t="s">
        <v>188</v>
      </c>
      <c r="C176" s="95"/>
      <c r="D176" s="95"/>
      <c r="E176" s="95"/>
      <c r="F176" s="95"/>
      <c r="G176" s="95"/>
      <c r="H176" s="95"/>
      <c r="I176" s="96"/>
      <c r="J176" s="15">
        <v>0</v>
      </c>
      <c r="K176" s="163">
        <v>0</v>
      </c>
      <c r="L176" s="164"/>
      <c r="M176" s="206">
        <v>0</v>
      </c>
      <c r="N176" s="207"/>
    </row>
    <row r="177" spans="1:14" x14ac:dyDescent="0.25">
      <c r="A177" s="97"/>
      <c r="B177" s="192" t="s">
        <v>189</v>
      </c>
      <c r="C177" s="179"/>
      <c r="D177" s="179"/>
      <c r="E177" s="179"/>
      <c r="F177" s="179"/>
      <c r="G177" s="179"/>
      <c r="H177" s="179"/>
      <c r="I177" s="193"/>
      <c r="J177" s="15"/>
      <c r="K177" s="76"/>
      <c r="L177" s="16"/>
      <c r="M177" s="208"/>
      <c r="N177" s="209"/>
    </row>
    <row r="178" spans="1:14" x14ac:dyDescent="0.25">
      <c r="A178" s="25">
        <v>11</v>
      </c>
      <c r="B178" s="192" t="s">
        <v>190</v>
      </c>
      <c r="C178" s="179"/>
      <c r="D178" s="179"/>
      <c r="E178" s="179"/>
      <c r="F178" s="179"/>
      <c r="G178" s="179"/>
      <c r="H178" s="179"/>
      <c r="I178" s="193"/>
      <c r="J178" s="25">
        <v>0</v>
      </c>
      <c r="K178" s="148"/>
      <c r="L178" s="150"/>
      <c r="M178" s="195">
        <v>117180</v>
      </c>
      <c r="N178" s="196"/>
    </row>
    <row r="179" spans="1:14" x14ac:dyDescent="0.25">
      <c r="A179" s="25"/>
      <c r="B179" s="158" t="s">
        <v>191</v>
      </c>
      <c r="C179" s="159"/>
      <c r="D179" s="159"/>
      <c r="E179" s="159"/>
      <c r="F179" s="159"/>
      <c r="G179" s="159"/>
      <c r="H179" s="159"/>
      <c r="I179" s="160"/>
      <c r="J179" s="25"/>
      <c r="K179" s="68"/>
      <c r="L179" s="35"/>
      <c r="M179" s="195">
        <f>SUM(M166:M178)</f>
        <v>117180</v>
      </c>
      <c r="N179" s="196"/>
    </row>
    <row r="180" spans="1:14" ht="15.75" x14ac:dyDescent="0.25">
      <c r="B180" s="72" t="s">
        <v>192</v>
      </c>
      <c r="C180" s="72"/>
      <c r="D180" s="72"/>
      <c r="E180" s="72"/>
      <c r="F180" s="72"/>
      <c r="G180" s="72"/>
      <c r="H180" s="72"/>
      <c r="I180" s="72"/>
      <c r="J180" s="73"/>
      <c r="M180" s="69"/>
      <c r="N180" s="69"/>
    </row>
    <row r="182" spans="1:14" x14ac:dyDescent="0.25">
      <c r="A182" s="7" t="s">
        <v>3</v>
      </c>
      <c r="B182" s="8"/>
      <c r="C182" s="8" t="s">
        <v>63</v>
      </c>
      <c r="D182" s="8"/>
      <c r="E182" s="8"/>
      <c r="F182" s="163" t="s">
        <v>193</v>
      </c>
      <c r="G182" s="164"/>
      <c r="H182" s="163" t="s">
        <v>194</v>
      </c>
      <c r="I182" s="164"/>
      <c r="J182" s="163" t="s">
        <v>62</v>
      </c>
      <c r="K182" s="164"/>
    </row>
    <row r="183" spans="1:14" x14ac:dyDescent="0.25">
      <c r="A183" s="18" t="s">
        <v>48</v>
      </c>
      <c r="B183" s="19"/>
      <c r="C183" s="19"/>
      <c r="D183" s="19"/>
      <c r="E183" s="19"/>
      <c r="F183" s="174" t="s">
        <v>195</v>
      </c>
      <c r="G183" s="176"/>
      <c r="H183" s="174" t="s">
        <v>196</v>
      </c>
      <c r="I183" s="176"/>
      <c r="J183" s="174" t="s">
        <v>197</v>
      </c>
      <c r="K183" s="176"/>
    </row>
    <row r="184" spans="1:14" x14ac:dyDescent="0.25">
      <c r="A184" s="25"/>
      <c r="B184" s="68"/>
      <c r="C184" s="66"/>
      <c r="D184" s="66">
        <v>1</v>
      </c>
      <c r="E184" s="66"/>
      <c r="F184" s="148">
        <v>2</v>
      </c>
      <c r="G184" s="150"/>
      <c r="H184" s="148">
        <v>3</v>
      </c>
      <c r="I184" s="150"/>
      <c r="J184" s="148">
        <v>4</v>
      </c>
      <c r="K184" s="150"/>
    </row>
    <row r="185" spans="1:14" x14ac:dyDescent="0.25">
      <c r="A185" s="15">
        <v>1</v>
      </c>
      <c r="B185" s="62" t="s">
        <v>198</v>
      </c>
      <c r="C185" s="6"/>
      <c r="D185" s="6"/>
      <c r="E185" s="6"/>
      <c r="F185" s="170">
        <v>0</v>
      </c>
      <c r="G185" s="171"/>
      <c r="H185" s="170">
        <v>0</v>
      </c>
      <c r="I185" s="171"/>
      <c r="J185" s="190">
        <v>0</v>
      </c>
      <c r="K185" s="191"/>
    </row>
    <row r="186" spans="1:14" x14ac:dyDescent="0.25">
      <c r="A186" s="28"/>
      <c r="B186" s="148"/>
      <c r="C186" s="149"/>
      <c r="D186" s="149"/>
      <c r="E186" s="150"/>
      <c r="F186" s="148"/>
      <c r="G186" s="150"/>
      <c r="H186" s="148"/>
      <c r="I186" s="150"/>
      <c r="J186" s="195">
        <v>0</v>
      </c>
      <c r="K186" s="196"/>
    </row>
    <row r="187" spans="1:14" x14ac:dyDescent="0.25">
      <c r="A187" s="68"/>
      <c r="B187" s="158" t="s">
        <v>199</v>
      </c>
      <c r="C187" s="159"/>
      <c r="D187" s="159"/>
      <c r="E187" s="160"/>
      <c r="F187" s="148"/>
      <c r="G187" s="150"/>
      <c r="H187" s="148"/>
      <c r="I187" s="150"/>
      <c r="J187" s="195">
        <f>SUM(J185:J186)</f>
        <v>0</v>
      </c>
      <c r="K187" s="150"/>
    </row>
    <row r="188" spans="1:14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</row>
    <row r="190" spans="1:14" ht="15.75" x14ac:dyDescent="0.25">
      <c r="B190" s="98" t="s">
        <v>200</v>
      </c>
      <c r="C190" s="98"/>
      <c r="D190" s="98"/>
      <c r="E190" s="98"/>
      <c r="F190" s="98"/>
      <c r="G190" s="98"/>
      <c r="M190" s="69"/>
      <c r="N190" s="69"/>
    </row>
    <row r="192" spans="1:14" x14ac:dyDescent="0.25">
      <c r="A192" s="28"/>
      <c r="B192" s="148" t="s">
        <v>63</v>
      </c>
      <c r="C192" s="149"/>
      <c r="D192" s="150"/>
      <c r="E192" s="148" t="s">
        <v>150</v>
      </c>
      <c r="F192" s="150"/>
      <c r="G192" s="26" t="s">
        <v>201</v>
      </c>
      <c r="H192" s="26" t="s">
        <v>202</v>
      </c>
      <c r="I192" s="43"/>
      <c r="J192" s="43"/>
    </row>
    <row r="193" spans="1:14" x14ac:dyDescent="0.25">
      <c r="A193" s="21">
        <v>1</v>
      </c>
      <c r="B193" s="155" t="s">
        <v>203</v>
      </c>
      <c r="C193" s="156"/>
      <c r="D193" s="157"/>
      <c r="E193" s="174">
        <v>0</v>
      </c>
      <c r="F193" s="176"/>
      <c r="G193" s="26"/>
      <c r="H193" s="26">
        <v>4877</v>
      </c>
      <c r="I193" s="99"/>
      <c r="J193" s="99"/>
    </row>
    <row r="194" spans="1:14" x14ac:dyDescent="0.25">
      <c r="A194" s="175"/>
      <c r="B194" s="175"/>
      <c r="C194" s="175"/>
      <c r="D194" s="175"/>
      <c r="E194" s="175"/>
      <c r="F194" s="175"/>
      <c r="G194" s="175"/>
      <c r="H194" s="175"/>
      <c r="I194" s="175"/>
      <c r="J194" s="175"/>
      <c r="K194" s="168"/>
      <c r="L194" s="168"/>
      <c r="M194" s="168"/>
      <c r="N194" s="168"/>
    </row>
    <row r="195" spans="1:14" x14ac:dyDescent="0.25">
      <c r="A195" s="74" t="s">
        <v>3</v>
      </c>
      <c r="B195" s="74" t="s">
        <v>63</v>
      </c>
      <c r="C195" s="8"/>
      <c r="D195" s="9"/>
      <c r="E195" s="163" t="s">
        <v>204</v>
      </c>
      <c r="F195" s="164"/>
      <c r="G195" s="162" t="s">
        <v>205</v>
      </c>
      <c r="H195" s="162"/>
      <c r="I195" s="163" t="s">
        <v>205</v>
      </c>
      <c r="J195" s="164"/>
      <c r="K195" s="12" t="s">
        <v>201</v>
      </c>
      <c r="L195" s="12" t="s">
        <v>202</v>
      </c>
      <c r="M195" s="43"/>
      <c r="N195" s="43"/>
    </row>
    <row r="196" spans="1:14" x14ac:dyDescent="0.25">
      <c r="A196" s="49" t="s">
        <v>48</v>
      </c>
      <c r="B196" s="49"/>
      <c r="C196" s="19"/>
      <c r="D196" s="20"/>
      <c r="E196" s="174" t="s">
        <v>206</v>
      </c>
      <c r="F196" s="176"/>
      <c r="G196" s="174" t="s">
        <v>207</v>
      </c>
      <c r="H196" s="175"/>
      <c r="I196" s="174" t="s">
        <v>208</v>
      </c>
      <c r="J196" s="176"/>
      <c r="K196" s="24" t="s">
        <v>209</v>
      </c>
      <c r="L196" s="24"/>
      <c r="M196" s="43"/>
      <c r="N196" s="43"/>
    </row>
    <row r="197" spans="1:14" x14ac:dyDescent="0.25">
      <c r="A197" s="21">
        <v>1</v>
      </c>
      <c r="B197" s="155" t="s">
        <v>210</v>
      </c>
      <c r="C197" s="156"/>
      <c r="D197" s="157"/>
      <c r="E197" s="174"/>
      <c r="F197" s="176"/>
      <c r="G197" s="174"/>
      <c r="H197" s="176"/>
      <c r="I197" s="174"/>
      <c r="J197" s="175"/>
      <c r="K197" s="26"/>
      <c r="L197" s="26">
        <v>9826</v>
      </c>
      <c r="M197" s="43"/>
      <c r="N197" s="43"/>
    </row>
    <row r="198" spans="1:14" x14ac:dyDescent="0.25">
      <c r="A198" s="21"/>
      <c r="B198" s="148"/>
      <c r="C198" s="149"/>
      <c r="D198" s="150"/>
      <c r="E198" s="148"/>
      <c r="F198" s="150"/>
      <c r="G198" s="148"/>
      <c r="H198" s="150"/>
      <c r="I198" s="148"/>
      <c r="J198" s="150"/>
      <c r="K198" s="26"/>
      <c r="L198" s="26">
        <f>I198*K198/100</f>
        <v>0</v>
      </c>
      <c r="M198" s="43"/>
      <c r="N198" s="43"/>
    </row>
    <row r="199" spans="1:14" x14ac:dyDescent="0.25">
      <c r="A199" s="21"/>
      <c r="B199" s="155"/>
      <c r="C199" s="156"/>
      <c r="D199" s="157"/>
      <c r="E199" s="174"/>
      <c r="F199" s="176"/>
      <c r="G199" s="174"/>
      <c r="H199" s="176"/>
      <c r="I199" s="174">
        <v>0</v>
      </c>
      <c r="J199" s="175"/>
      <c r="K199" s="26"/>
      <c r="L199" s="26">
        <f>I199*K199/100</f>
        <v>0</v>
      </c>
      <c r="M199" s="99"/>
      <c r="N199" s="99"/>
    </row>
    <row r="200" spans="1:14" x14ac:dyDescent="0.25">
      <c r="A200" s="162"/>
      <c r="B200" s="162"/>
      <c r="C200" s="162"/>
      <c r="D200" s="162"/>
      <c r="E200" s="162"/>
      <c r="F200" s="162"/>
      <c r="G200" s="162"/>
      <c r="H200" s="162"/>
      <c r="I200" s="162"/>
      <c r="J200" s="162"/>
      <c r="K200" s="168"/>
      <c r="L200" s="168"/>
      <c r="M200" s="168"/>
      <c r="N200" s="168"/>
    </row>
    <row r="201" spans="1:14" x14ac:dyDescent="0.25">
      <c r="A201" s="68"/>
      <c r="B201" s="68" t="s">
        <v>63</v>
      </c>
      <c r="C201" s="66"/>
      <c r="D201" s="35"/>
      <c r="E201" s="148" t="s">
        <v>211</v>
      </c>
      <c r="F201" s="150"/>
      <c r="G201" s="68" t="s">
        <v>61</v>
      </c>
      <c r="H201" s="28" t="s">
        <v>212</v>
      </c>
      <c r="I201" s="26" t="s">
        <v>201</v>
      </c>
      <c r="J201" s="100" t="s">
        <v>44</v>
      </c>
      <c r="M201" s="69"/>
      <c r="N201" s="69"/>
    </row>
    <row r="202" spans="1:14" x14ac:dyDescent="0.25">
      <c r="A202" s="67"/>
      <c r="B202" s="148">
        <v>1</v>
      </c>
      <c r="C202" s="149"/>
      <c r="D202" s="150"/>
      <c r="E202" s="148">
        <v>2</v>
      </c>
      <c r="F202" s="150"/>
      <c r="G202" s="67">
        <v>3</v>
      </c>
      <c r="H202" s="25">
        <v>4</v>
      </c>
      <c r="I202" s="25">
        <v>5</v>
      </c>
      <c r="J202" s="52">
        <v>6</v>
      </c>
    </row>
    <row r="203" spans="1:14" x14ac:dyDescent="0.25">
      <c r="A203" s="80"/>
      <c r="B203" s="155" t="s">
        <v>213</v>
      </c>
      <c r="C203" s="156"/>
      <c r="D203" s="157"/>
      <c r="E203" s="148"/>
      <c r="F203" s="150"/>
      <c r="G203" s="80"/>
      <c r="H203" s="21"/>
      <c r="I203" s="21"/>
      <c r="J203" s="23">
        <f>I203*H203/100</f>
        <v>0</v>
      </c>
    </row>
    <row r="204" spans="1:14" x14ac:dyDescent="0.25">
      <c r="A204" s="80"/>
      <c r="B204" s="148"/>
      <c r="C204" s="149"/>
      <c r="D204" s="150"/>
      <c r="E204" s="148"/>
      <c r="F204" s="150"/>
      <c r="G204" s="80"/>
      <c r="H204" s="21"/>
      <c r="I204" s="21"/>
      <c r="J204" s="23">
        <f>I204*H204/100</f>
        <v>0</v>
      </c>
    </row>
    <row r="205" spans="1:14" x14ac:dyDescent="0.25">
      <c r="A205" s="80"/>
      <c r="B205" s="155"/>
      <c r="C205" s="156"/>
      <c r="D205" s="157"/>
      <c r="E205" s="174"/>
      <c r="F205" s="176"/>
      <c r="G205" s="80"/>
      <c r="H205" s="21"/>
      <c r="I205" s="21"/>
      <c r="J205" s="23">
        <f>I205*H205/100</f>
        <v>0</v>
      </c>
    </row>
    <row r="206" spans="1:14" x14ac:dyDescent="0.25">
      <c r="A206" s="210"/>
      <c r="B206" s="210"/>
      <c r="C206" s="210"/>
      <c r="D206" s="210"/>
      <c r="E206" s="210"/>
      <c r="F206" s="210"/>
      <c r="G206" s="210"/>
      <c r="H206" s="210"/>
      <c r="I206" s="210"/>
      <c r="J206" s="210"/>
      <c r="K206" s="210"/>
      <c r="L206" s="210"/>
      <c r="M206" s="210"/>
      <c r="N206" s="210"/>
    </row>
    <row r="207" spans="1:14" x14ac:dyDescent="0.25">
      <c r="A207" s="28"/>
      <c r="B207" s="149" t="s">
        <v>63</v>
      </c>
      <c r="C207" s="149"/>
      <c r="D207" s="149"/>
      <c r="E207" s="149"/>
      <c r="F207" s="150"/>
      <c r="G207" s="148" t="s">
        <v>44</v>
      </c>
      <c r="H207" s="150"/>
      <c r="M207" s="69"/>
      <c r="N207" s="69"/>
    </row>
    <row r="208" spans="1:14" x14ac:dyDescent="0.25">
      <c r="A208" s="25">
        <v>1</v>
      </c>
      <c r="B208" s="68"/>
      <c r="C208" s="66"/>
      <c r="D208" s="66">
        <v>2</v>
      </c>
      <c r="E208" s="66"/>
      <c r="F208" s="35"/>
      <c r="G208" s="148">
        <v>3</v>
      </c>
      <c r="H208" s="150"/>
    </row>
    <row r="209" spans="1:14" x14ac:dyDescent="0.25">
      <c r="A209" s="25">
        <v>1</v>
      </c>
      <c r="B209" s="151" t="s">
        <v>214</v>
      </c>
      <c r="C209" s="151"/>
      <c r="D209" s="151"/>
      <c r="E209" s="151"/>
      <c r="F209" s="151"/>
      <c r="G209" s="194">
        <v>0</v>
      </c>
      <c r="H209" s="194"/>
    </row>
    <row r="210" spans="1:14" x14ac:dyDescent="0.25">
      <c r="A210" s="25">
        <v>2</v>
      </c>
      <c r="B210" s="27" t="s">
        <v>215</v>
      </c>
      <c r="C210" s="27"/>
      <c r="D210" s="27"/>
      <c r="E210" s="27"/>
      <c r="F210" s="27"/>
      <c r="G210" s="194">
        <v>30000</v>
      </c>
      <c r="H210" s="194"/>
    </row>
    <row r="211" spans="1:14" x14ac:dyDescent="0.25">
      <c r="A211" s="25">
        <v>3</v>
      </c>
      <c r="B211" s="151" t="s">
        <v>216</v>
      </c>
      <c r="C211" s="151"/>
      <c r="D211" s="151"/>
      <c r="E211" s="151"/>
      <c r="F211" s="151"/>
      <c r="G211" s="194">
        <v>0</v>
      </c>
      <c r="H211" s="194"/>
    </row>
    <row r="212" spans="1:14" x14ac:dyDescent="0.25">
      <c r="A212" s="25">
        <v>4</v>
      </c>
      <c r="B212" s="27" t="s">
        <v>217</v>
      </c>
      <c r="C212" s="27"/>
      <c r="D212" s="27"/>
      <c r="E212" s="27"/>
      <c r="F212" s="27"/>
      <c r="G212" s="194">
        <v>0</v>
      </c>
      <c r="H212" s="194"/>
    </row>
    <row r="213" spans="1:14" x14ac:dyDescent="0.25">
      <c r="A213" s="25">
        <v>5</v>
      </c>
      <c r="B213" s="151" t="s">
        <v>218</v>
      </c>
      <c r="C213" s="151"/>
      <c r="D213" s="151"/>
      <c r="E213" s="151"/>
      <c r="F213" s="151"/>
      <c r="G213" s="194">
        <v>0</v>
      </c>
      <c r="H213" s="194"/>
    </row>
    <row r="214" spans="1:14" x14ac:dyDescent="0.25">
      <c r="A214" s="25">
        <v>6</v>
      </c>
      <c r="B214" s="151" t="s">
        <v>219</v>
      </c>
      <c r="C214" s="151"/>
      <c r="D214" s="151"/>
      <c r="E214" s="151"/>
      <c r="F214" s="151"/>
      <c r="G214" s="194">
        <v>0</v>
      </c>
      <c r="H214" s="194"/>
    </row>
    <row r="215" spans="1:14" x14ac:dyDescent="0.25">
      <c r="A215" s="28"/>
      <c r="B215" s="158" t="s">
        <v>220</v>
      </c>
      <c r="C215" s="159"/>
      <c r="D215" s="159"/>
      <c r="E215" s="159"/>
      <c r="F215" s="160"/>
      <c r="G215" s="195">
        <f>G209+G210+G211+G212+G213+G214</f>
        <v>30000</v>
      </c>
      <c r="H215" s="196"/>
    </row>
    <row r="216" spans="1:14" ht="15.75" x14ac:dyDescent="0.25">
      <c r="B216" s="178" t="s">
        <v>221</v>
      </c>
      <c r="C216" s="178"/>
      <c r="D216" s="178"/>
      <c r="E216" s="178"/>
      <c r="F216" s="178"/>
      <c r="G216" s="178"/>
      <c r="H216" s="178"/>
      <c r="I216" s="178"/>
      <c r="J216" s="178"/>
      <c r="K216" s="178"/>
      <c r="L216" s="178"/>
      <c r="M216" s="69"/>
      <c r="N216" s="69"/>
    </row>
    <row r="218" spans="1:14" x14ac:dyDescent="0.25">
      <c r="A218" s="7" t="s">
        <v>3</v>
      </c>
      <c r="B218" s="74"/>
      <c r="C218" s="8" t="s">
        <v>63</v>
      </c>
      <c r="D218" s="8"/>
      <c r="E218" s="8"/>
      <c r="F218" s="8"/>
      <c r="G218" s="9"/>
      <c r="H218" s="7" t="s">
        <v>222</v>
      </c>
      <c r="I218" s="7" t="s">
        <v>150</v>
      </c>
      <c r="J218" s="9" t="s">
        <v>44</v>
      </c>
    </row>
    <row r="219" spans="1:14" x14ac:dyDescent="0.25">
      <c r="A219" s="18" t="s">
        <v>48</v>
      </c>
      <c r="B219" s="49"/>
      <c r="C219" s="19"/>
      <c r="D219" s="19"/>
      <c r="E219" s="19"/>
      <c r="F219" s="19"/>
      <c r="G219" s="20"/>
      <c r="H219" s="18"/>
      <c r="I219" s="18" t="s">
        <v>223</v>
      </c>
      <c r="J219" s="20"/>
    </row>
    <row r="220" spans="1:14" x14ac:dyDescent="0.25">
      <c r="A220" s="25"/>
      <c r="B220" s="67"/>
      <c r="C220" s="63"/>
      <c r="D220" s="63">
        <v>1</v>
      </c>
      <c r="E220" s="63"/>
      <c r="F220" s="63"/>
      <c r="G220" s="52"/>
      <c r="H220" s="25">
        <v>2</v>
      </c>
      <c r="I220" s="63">
        <v>3</v>
      </c>
      <c r="J220" s="25">
        <v>4</v>
      </c>
    </row>
    <row r="221" spans="1:14" x14ac:dyDescent="0.25">
      <c r="A221" s="25">
        <v>1</v>
      </c>
      <c r="B221" s="151" t="s">
        <v>224</v>
      </c>
      <c r="C221" s="151"/>
      <c r="D221" s="151"/>
      <c r="E221" s="151"/>
      <c r="F221" s="151"/>
      <c r="G221" s="151"/>
      <c r="H221" s="25">
        <v>0</v>
      </c>
      <c r="I221" s="25">
        <v>0</v>
      </c>
      <c r="J221" s="30">
        <f>H221*I221</f>
        <v>0</v>
      </c>
    </row>
    <row r="222" spans="1:14" x14ac:dyDescent="0.25">
      <c r="A222" s="25">
        <v>2</v>
      </c>
      <c r="B222" s="151" t="s">
        <v>225</v>
      </c>
      <c r="C222" s="151"/>
      <c r="D222" s="151"/>
      <c r="E222" s="151"/>
      <c r="F222" s="151"/>
      <c r="G222" s="151"/>
      <c r="H222" s="25">
        <v>0</v>
      </c>
      <c r="I222" s="25">
        <v>0</v>
      </c>
      <c r="J222" s="30">
        <v>90000</v>
      </c>
      <c r="K222" t="s">
        <v>352</v>
      </c>
    </row>
    <row r="223" spans="1:14" x14ac:dyDescent="0.25">
      <c r="A223" s="25">
        <v>3</v>
      </c>
      <c r="B223" s="151" t="s">
        <v>226</v>
      </c>
      <c r="C223" s="151"/>
      <c r="D223" s="151"/>
      <c r="E223" s="151"/>
      <c r="F223" s="151"/>
      <c r="G223" s="151"/>
      <c r="H223" s="25">
        <v>0</v>
      </c>
      <c r="I223" s="101">
        <v>0</v>
      </c>
      <c r="J223" s="30">
        <f t="shared" ref="J222:J227" si="3">H223*I223</f>
        <v>0</v>
      </c>
    </row>
    <row r="224" spans="1:14" x14ac:dyDescent="0.25">
      <c r="A224" s="25">
        <v>5</v>
      </c>
      <c r="B224" s="151" t="s">
        <v>227</v>
      </c>
      <c r="C224" s="151"/>
      <c r="D224" s="151"/>
      <c r="E224" s="151"/>
      <c r="F224" s="151"/>
      <c r="G224" s="151"/>
      <c r="H224" s="25">
        <v>0</v>
      </c>
      <c r="I224" s="101">
        <v>0</v>
      </c>
      <c r="J224" s="30">
        <f t="shared" si="3"/>
        <v>0</v>
      </c>
    </row>
    <row r="225" spans="1:14" x14ac:dyDescent="0.25">
      <c r="A225" s="25">
        <v>6</v>
      </c>
      <c r="B225" s="151" t="s">
        <v>228</v>
      </c>
      <c r="C225" s="151"/>
      <c r="D225" s="151"/>
      <c r="E225" s="151"/>
      <c r="F225" s="151"/>
      <c r="G225" s="151"/>
      <c r="H225" s="25">
        <v>0</v>
      </c>
      <c r="I225" s="101">
        <v>0</v>
      </c>
      <c r="J225" s="30">
        <f t="shared" si="3"/>
        <v>0</v>
      </c>
    </row>
    <row r="226" spans="1:14" x14ac:dyDescent="0.25">
      <c r="A226" s="25">
        <v>7</v>
      </c>
      <c r="B226" s="151" t="s">
        <v>229</v>
      </c>
      <c r="C226" s="151"/>
      <c r="D226" s="151"/>
      <c r="E226" s="151"/>
      <c r="F226" s="151"/>
      <c r="G226" s="151"/>
      <c r="H226" s="25">
        <v>0</v>
      </c>
      <c r="I226" s="101">
        <v>0</v>
      </c>
      <c r="J226" s="30">
        <f t="shared" si="3"/>
        <v>0</v>
      </c>
    </row>
    <row r="227" spans="1:14" x14ac:dyDescent="0.25">
      <c r="A227" s="25">
        <v>8</v>
      </c>
      <c r="B227" s="151" t="s">
        <v>230</v>
      </c>
      <c r="C227" s="151"/>
      <c r="D227" s="151"/>
      <c r="E227" s="151"/>
      <c r="F227" s="151"/>
      <c r="G227" s="151"/>
      <c r="H227" s="25">
        <v>0</v>
      </c>
      <c r="I227" s="101">
        <v>0</v>
      </c>
      <c r="J227" s="30">
        <f t="shared" si="3"/>
        <v>0</v>
      </c>
    </row>
    <row r="228" spans="1:14" x14ac:dyDescent="0.25">
      <c r="A228" s="25"/>
      <c r="B228" s="158" t="s">
        <v>231</v>
      </c>
      <c r="C228" s="159"/>
      <c r="D228" s="159"/>
      <c r="E228" s="159"/>
      <c r="F228" s="159"/>
      <c r="G228" s="160"/>
      <c r="H228" s="25" t="s">
        <v>57</v>
      </c>
      <c r="I228" s="63" t="s">
        <v>57</v>
      </c>
      <c r="J228" s="30">
        <f>SUM(J221:J227)</f>
        <v>90000</v>
      </c>
    </row>
    <row r="231" spans="1:14" ht="15.75" x14ac:dyDescent="0.25">
      <c r="B231" s="143" t="s">
        <v>232</v>
      </c>
      <c r="C231" s="143"/>
      <c r="D231" s="143"/>
      <c r="E231" s="143"/>
      <c r="F231" s="143"/>
      <c r="G231" s="143"/>
      <c r="H231" s="143"/>
      <c r="I231" s="143"/>
      <c r="J231" s="143"/>
      <c r="K231" s="143"/>
      <c r="M231" s="69"/>
      <c r="N231" s="69"/>
    </row>
    <row r="233" spans="1:14" x14ac:dyDescent="0.25">
      <c r="A233" s="7" t="s">
        <v>3</v>
      </c>
      <c r="B233" s="74"/>
      <c r="C233" s="8" t="s">
        <v>63</v>
      </c>
      <c r="D233" s="8"/>
      <c r="E233" s="8"/>
      <c r="F233" s="8"/>
      <c r="G233" s="9"/>
      <c r="H233" s="163" t="s">
        <v>85</v>
      </c>
      <c r="I233" s="164"/>
      <c r="J233" s="7" t="s">
        <v>61</v>
      </c>
      <c r="K233" s="163" t="s">
        <v>233</v>
      </c>
      <c r="L233" s="164"/>
      <c r="M233" s="163" t="s">
        <v>62</v>
      </c>
      <c r="N233" s="164"/>
    </row>
    <row r="234" spans="1:14" x14ac:dyDescent="0.25">
      <c r="A234" s="18" t="s">
        <v>48</v>
      </c>
      <c r="B234" s="49"/>
      <c r="C234" s="19"/>
      <c r="D234" s="19"/>
      <c r="E234" s="19"/>
      <c r="F234" s="19"/>
      <c r="G234" s="20"/>
      <c r="H234" s="174" t="s">
        <v>88</v>
      </c>
      <c r="I234" s="176"/>
      <c r="J234" s="18"/>
      <c r="K234" s="174" t="s">
        <v>234</v>
      </c>
      <c r="L234" s="176"/>
      <c r="M234" s="174"/>
      <c r="N234" s="176"/>
    </row>
    <row r="235" spans="1:14" x14ac:dyDescent="0.25">
      <c r="A235" s="25"/>
      <c r="B235" s="67"/>
      <c r="C235" s="63"/>
      <c r="D235" s="63">
        <v>1</v>
      </c>
      <c r="E235" s="63"/>
      <c r="F235" s="63"/>
      <c r="G235" s="52"/>
      <c r="H235" s="148">
        <v>2</v>
      </c>
      <c r="I235" s="150"/>
      <c r="J235" s="25">
        <v>3</v>
      </c>
      <c r="K235" s="148">
        <v>4</v>
      </c>
      <c r="L235" s="150"/>
      <c r="M235" s="148">
        <v>5</v>
      </c>
      <c r="N235" s="150"/>
    </row>
    <row r="236" spans="1:14" x14ac:dyDescent="0.25">
      <c r="A236" s="25">
        <v>1</v>
      </c>
      <c r="B236" s="151" t="s">
        <v>235</v>
      </c>
      <c r="C236" s="151"/>
      <c r="D236" s="151"/>
      <c r="E236" s="151"/>
      <c r="F236" s="151"/>
      <c r="G236" s="151"/>
      <c r="H236" s="185" t="s">
        <v>236</v>
      </c>
      <c r="I236" s="185"/>
      <c r="J236" s="25"/>
      <c r="K236" s="185"/>
      <c r="L236" s="185"/>
      <c r="M236" s="194"/>
      <c r="N236" s="194"/>
    </row>
    <row r="237" spans="1:14" x14ac:dyDescent="0.25">
      <c r="A237" s="25">
        <v>2</v>
      </c>
      <c r="B237" s="151" t="s">
        <v>237</v>
      </c>
      <c r="C237" s="151"/>
      <c r="D237" s="151"/>
      <c r="E237" s="151"/>
      <c r="F237" s="151"/>
      <c r="G237" s="151"/>
      <c r="H237" s="185" t="s">
        <v>34</v>
      </c>
      <c r="I237" s="185"/>
      <c r="J237" s="25"/>
      <c r="K237" s="185"/>
      <c r="L237" s="185"/>
      <c r="M237" s="194">
        <f t="shared" ref="M237:M246" si="4">J237*K237</f>
        <v>0</v>
      </c>
      <c r="N237" s="194"/>
    </row>
    <row r="238" spans="1:14" x14ac:dyDescent="0.25">
      <c r="A238" s="25">
        <v>3</v>
      </c>
      <c r="B238" s="151" t="s">
        <v>238</v>
      </c>
      <c r="C238" s="151"/>
      <c r="D238" s="151"/>
      <c r="E238" s="151"/>
      <c r="F238" s="151"/>
      <c r="G238" s="151"/>
      <c r="H238" s="185" t="s">
        <v>236</v>
      </c>
      <c r="I238" s="185"/>
      <c r="J238" s="25"/>
      <c r="K238" s="185"/>
      <c r="L238" s="185"/>
      <c r="M238" s="194">
        <f t="shared" si="4"/>
        <v>0</v>
      </c>
      <c r="N238" s="194"/>
    </row>
    <row r="239" spans="1:14" x14ac:dyDescent="0.25">
      <c r="A239" s="25">
        <v>4</v>
      </c>
      <c r="B239" s="151" t="s">
        <v>239</v>
      </c>
      <c r="C239" s="151"/>
      <c r="D239" s="151"/>
      <c r="E239" s="151"/>
      <c r="F239" s="151"/>
      <c r="G239" s="151"/>
      <c r="H239" s="185" t="s">
        <v>34</v>
      </c>
      <c r="I239" s="185"/>
      <c r="J239" s="25"/>
      <c r="K239" s="185"/>
      <c r="L239" s="185"/>
      <c r="M239" s="194">
        <f t="shared" si="4"/>
        <v>0</v>
      </c>
      <c r="N239" s="194"/>
    </row>
    <row r="240" spans="1:14" x14ac:dyDescent="0.25">
      <c r="A240" s="25">
        <v>5</v>
      </c>
      <c r="B240" s="151" t="s">
        <v>240</v>
      </c>
      <c r="C240" s="151"/>
      <c r="D240" s="151"/>
      <c r="E240" s="151"/>
      <c r="F240" s="151"/>
      <c r="G240" s="151"/>
      <c r="H240" s="185" t="s">
        <v>34</v>
      </c>
      <c r="I240" s="185"/>
      <c r="J240" s="25"/>
      <c r="K240" s="185"/>
      <c r="L240" s="185"/>
      <c r="M240" s="194">
        <f t="shared" si="4"/>
        <v>0</v>
      </c>
      <c r="N240" s="194"/>
    </row>
    <row r="241" spans="1:14" x14ac:dyDescent="0.25">
      <c r="A241" s="25">
        <v>6</v>
      </c>
      <c r="B241" s="151" t="s">
        <v>241</v>
      </c>
      <c r="C241" s="151"/>
      <c r="D241" s="151"/>
      <c r="E241" s="151"/>
      <c r="F241" s="151"/>
      <c r="G241" s="151"/>
      <c r="H241" s="185" t="s">
        <v>242</v>
      </c>
      <c r="I241" s="185"/>
      <c r="J241" s="25">
        <v>27</v>
      </c>
      <c r="K241" s="185">
        <v>7000</v>
      </c>
      <c r="L241" s="185"/>
      <c r="M241" s="194">
        <v>190000</v>
      </c>
      <c r="N241" s="194"/>
    </row>
    <row r="242" spans="1:14" x14ac:dyDescent="0.25">
      <c r="A242" s="25">
        <v>7</v>
      </c>
      <c r="B242" s="151" t="s">
        <v>243</v>
      </c>
      <c r="C242" s="151"/>
      <c r="D242" s="151"/>
      <c r="E242" s="151"/>
      <c r="F242" s="151"/>
      <c r="G242" s="151"/>
      <c r="H242" s="185" t="s">
        <v>122</v>
      </c>
      <c r="I242" s="185"/>
      <c r="J242" s="25"/>
      <c r="K242" s="185"/>
      <c r="L242" s="185"/>
      <c r="M242" s="194"/>
      <c r="N242" s="194"/>
    </row>
    <row r="243" spans="1:14" x14ac:dyDescent="0.25">
      <c r="A243" s="25">
        <v>8</v>
      </c>
      <c r="B243" s="151" t="s">
        <v>244</v>
      </c>
      <c r="C243" s="151"/>
      <c r="D243" s="151"/>
      <c r="E243" s="151"/>
      <c r="F243" s="151"/>
      <c r="G243" s="151"/>
      <c r="H243" s="185" t="s">
        <v>245</v>
      </c>
      <c r="I243" s="185"/>
      <c r="J243" s="25"/>
      <c r="K243" s="185"/>
      <c r="L243" s="185"/>
      <c r="M243" s="194">
        <f t="shared" si="4"/>
        <v>0</v>
      </c>
      <c r="N243" s="194"/>
    </row>
    <row r="244" spans="1:14" x14ac:dyDescent="0.25">
      <c r="A244" s="25">
        <v>9</v>
      </c>
      <c r="B244" s="151" t="s">
        <v>246</v>
      </c>
      <c r="C244" s="151"/>
      <c r="D244" s="151"/>
      <c r="E244" s="151"/>
      <c r="F244" s="151"/>
      <c r="G244" s="151"/>
      <c r="H244" s="185" t="s">
        <v>34</v>
      </c>
      <c r="I244" s="185"/>
      <c r="J244" s="25"/>
      <c r="K244" s="185"/>
      <c r="L244" s="185"/>
      <c r="M244" s="194"/>
      <c r="N244" s="194"/>
    </row>
    <row r="245" spans="1:14" x14ac:dyDescent="0.25">
      <c r="A245" s="25">
        <v>10</v>
      </c>
      <c r="B245" s="151" t="s">
        <v>247</v>
      </c>
      <c r="C245" s="151"/>
      <c r="D245" s="151"/>
      <c r="E245" s="151"/>
      <c r="F245" s="151"/>
      <c r="G245" s="151"/>
      <c r="H245" s="185" t="s">
        <v>34</v>
      </c>
      <c r="I245" s="185"/>
      <c r="J245" s="25"/>
      <c r="K245" s="185"/>
      <c r="L245" s="185"/>
      <c r="M245" s="194">
        <f t="shared" si="4"/>
        <v>0</v>
      </c>
      <c r="N245" s="194"/>
    </row>
    <row r="246" spans="1:14" x14ac:dyDescent="0.25">
      <c r="A246" s="25">
        <v>11</v>
      </c>
      <c r="B246" s="151" t="s">
        <v>248</v>
      </c>
      <c r="C246" s="151"/>
      <c r="D246" s="151"/>
      <c r="E246" s="151"/>
      <c r="F246" s="151"/>
      <c r="G246" s="151"/>
      <c r="H246" s="185"/>
      <c r="I246" s="185"/>
      <c r="J246" s="25"/>
      <c r="K246" s="185"/>
      <c r="L246" s="185"/>
      <c r="M246" s="194">
        <f t="shared" si="4"/>
        <v>0</v>
      </c>
      <c r="N246" s="194"/>
    </row>
    <row r="247" spans="1:14" x14ac:dyDescent="0.25">
      <c r="A247" s="25">
        <v>12</v>
      </c>
      <c r="B247" s="151" t="s">
        <v>249</v>
      </c>
      <c r="C247" s="151"/>
      <c r="D247" s="151"/>
      <c r="E247" s="151"/>
      <c r="F247" s="151"/>
      <c r="G247" s="151"/>
      <c r="H247" s="185" t="s">
        <v>34</v>
      </c>
      <c r="I247" s="185"/>
      <c r="J247" s="25"/>
      <c r="K247" s="185"/>
      <c r="L247" s="185"/>
      <c r="M247" s="194">
        <v>102872</v>
      </c>
      <c r="N247" s="194"/>
    </row>
    <row r="248" spans="1:14" x14ac:dyDescent="0.25">
      <c r="A248" s="67"/>
      <c r="B248" s="158" t="s">
        <v>250</v>
      </c>
      <c r="C248" s="159"/>
      <c r="D248" s="159"/>
      <c r="E248" s="159"/>
      <c r="F248" s="159"/>
      <c r="G248" s="160"/>
      <c r="H248" s="148" t="s">
        <v>34</v>
      </c>
      <c r="I248" s="150"/>
      <c r="J248" s="63"/>
      <c r="K248" s="148"/>
      <c r="L248" s="150"/>
      <c r="M248" s="195"/>
      <c r="N248" s="196"/>
    </row>
    <row r="249" spans="1:14" x14ac:dyDescent="0.25">
      <c r="M249" s="102"/>
      <c r="N249" s="102"/>
    </row>
    <row r="251" spans="1:14" x14ac:dyDescent="0.25">
      <c r="B251" s="103" t="s">
        <v>251</v>
      </c>
      <c r="C251" s="103"/>
      <c r="D251" s="103"/>
      <c r="E251" s="104"/>
      <c r="F251" s="104"/>
      <c r="G251" s="104"/>
      <c r="H251" s="103"/>
      <c r="I251" s="103" t="s">
        <v>252</v>
      </c>
      <c r="J251" s="103"/>
      <c r="K251" s="103"/>
      <c r="M251" s="19"/>
      <c r="N251" s="19"/>
    </row>
  </sheetData>
  <mergeCells count="468">
    <mergeCell ref="B248:G248"/>
    <mergeCell ref="H248:I248"/>
    <mergeCell ref="K248:L248"/>
    <mergeCell ref="M248:N248"/>
    <mergeCell ref="B246:G246"/>
    <mergeCell ref="H246:I246"/>
    <mergeCell ref="K246:L246"/>
    <mergeCell ref="M246:N246"/>
    <mergeCell ref="B247:G247"/>
    <mergeCell ref="H247:I247"/>
    <mergeCell ref="K247:L247"/>
    <mergeCell ref="M247:N247"/>
    <mergeCell ref="B244:G244"/>
    <mergeCell ref="H244:I244"/>
    <mergeCell ref="K244:L244"/>
    <mergeCell ref="M244:N244"/>
    <mergeCell ref="B245:G245"/>
    <mergeCell ref="H245:I245"/>
    <mergeCell ref="K245:L245"/>
    <mergeCell ref="M245:N245"/>
    <mergeCell ref="B242:G242"/>
    <mergeCell ref="H242:I242"/>
    <mergeCell ref="K242:L242"/>
    <mergeCell ref="M242:N242"/>
    <mergeCell ref="B243:G243"/>
    <mergeCell ref="H243:I243"/>
    <mergeCell ref="K243:L243"/>
    <mergeCell ref="M243:N243"/>
    <mergeCell ref="B240:G240"/>
    <mergeCell ref="H240:I240"/>
    <mergeCell ref="K240:L240"/>
    <mergeCell ref="M240:N240"/>
    <mergeCell ref="B241:G241"/>
    <mergeCell ref="H241:I241"/>
    <mergeCell ref="K241:L241"/>
    <mergeCell ref="M241:N241"/>
    <mergeCell ref="B238:G238"/>
    <mergeCell ref="H238:I238"/>
    <mergeCell ref="K238:L238"/>
    <mergeCell ref="M238:N238"/>
    <mergeCell ref="B239:G239"/>
    <mergeCell ref="H239:I239"/>
    <mergeCell ref="K239:L239"/>
    <mergeCell ref="M239:N239"/>
    <mergeCell ref="B236:G236"/>
    <mergeCell ref="H236:I236"/>
    <mergeCell ref="K236:L236"/>
    <mergeCell ref="M236:N236"/>
    <mergeCell ref="B237:G237"/>
    <mergeCell ref="H237:I237"/>
    <mergeCell ref="K237:L237"/>
    <mergeCell ref="M237:N237"/>
    <mergeCell ref="M233:N233"/>
    <mergeCell ref="H234:I234"/>
    <mergeCell ref="K234:L234"/>
    <mergeCell ref="M234:N234"/>
    <mergeCell ref="H235:I235"/>
    <mergeCell ref="K235:L235"/>
    <mergeCell ref="M235:N235"/>
    <mergeCell ref="B226:G226"/>
    <mergeCell ref="B227:G227"/>
    <mergeCell ref="B228:G228"/>
    <mergeCell ref="B231:K231"/>
    <mergeCell ref="H233:I233"/>
    <mergeCell ref="K233:L233"/>
    <mergeCell ref="B216:L216"/>
    <mergeCell ref="B221:G221"/>
    <mergeCell ref="B222:G222"/>
    <mergeCell ref="B223:G223"/>
    <mergeCell ref="B224:G224"/>
    <mergeCell ref="B225:G225"/>
    <mergeCell ref="G212:H212"/>
    <mergeCell ref="B213:F213"/>
    <mergeCell ref="G213:H213"/>
    <mergeCell ref="B214:F214"/>
    <mergeCell ref="G214:H214"/>
    <mergeCell ref="B215:F215"/>
    <mergeCell ref="G215:H215"/>
    <mergeCell ref="G208:H208"/>
    <mergeCell ref="B209:F209"/>
    <mergeCell ref="G209:H209"/>
    <mergeCell ref="G210:H210"/>
    <mergeCell ref="B211:F211"/>
    <mergeCell ref="G211:H211"/>
    <mergeCell ref="B204:D204"/>
    <mergeCell ref="E204:F204"/>
    <mergeCell ref="B205:D205"/>
    <mergeCell ref="E205:F205"/>
    <mergeCell ref="A206:N206"/>
    <mergeCell ref="B207:F207"/>
    <mergeCell ref="G207:H207"/>
    <mergeCell ref="A200:N200"/>
    <mergeCell ref="E201:F201"/>
    <mergeCell ref="B202:D202"/>
    <mergeCell ref="E202:F202"/>
    <mergeCell ref="B203:D203"/>
    <mergeCell ref="E203:F203"/>
    <mergeCell ref="B198:D198"/>
    <mergeCell ref="E198:F198"/>
    <mergeCell ref="G198:H198"/>
    <mergeCell ref="I198:J198"/>
    <mergeCell ref="B199:D199"/>
    <mergeCell ref="E199:F199"/>
    <mergeCell ref="G199:H199"/>
    <mergeCell ref="I199:J199"/>
    <mergeCell ref="E196:F196"/>
    <mergeCell ref="G196:H196"/>
    <mergeCell ref="I196:J196"/>
    <mergeCell ref="B197:D197"/>
    <mergeCell ref="E197:F197"/>
    <mergeCell ref="G197:H197"/>
    <mergeCell ref="I197:J197"/>
    <mergeCell ref="B193:D193"/>
    <mergeCell ref="E193:F193"/>
    <mergeCell ref="A194:N194"/>
    <mergeCell ref="E195:F195"/>
    <mergeCell ref="G195:H195"/>
    <mergeCell ref="I195:J195"/>
    <mergeCell ref="B187:E187"/>
    <mergeCell ref="F187:G187"/>
    <mergeCell ref="H187:I187"/>
    <mergeCell ref="J187:K187"/>
    <mergeCell ref="B192:D192"/>
    <mergeCell ref="E192:F192"/>
    <mergeCell ref="F185:G185"/>
    <mergeCell ref="H185:I185"/>
    <mergeCell ref="J185:K185"/>
    <mergeCell ref="B186:E186"/>
    <mergeCell ref="F186:G186"/>
    <mergeCell ref="H186:I186"/>
    <mergeCell ref="J186:K186"/>
    <mergeCell ref="F183:G183"/>
    <mergeCell ref="H183:I183"/>
    <mergeCell ref="J183:K183"/>
    <mergeCell ref="F184:G184"/>
    <mergeCell ref="H184:I184"/>
    <mergeCell ref="J184:K184"/>
    <mergeCell ref="B178:I178"/>
    <mergeCell ref="K178:L178"/>
    <mergeCell ref="M178:N178"/>
    <mergeCell ref="B179:I179"/>
    <mergeCell ref="M179:N179"/>
    <mergeCell ref="F182:G182"/>
    <mergeCell ref="H182:I182"/>
    <mergeCell ref="J182:K182"/>
    <mergeCell ref="B175:I175"/>
    <mergeCell ref="K175:L175"/>
    <mergeCell ref="M175:N175"/>
    <mergeCell ref="K176:L176"/>
    <mergeCell ref="M176:N176"/>
    <mergeCell ref="B177:I177"/>
    <mergeCell ref="M177:N177"/>
    <mergeCell ref="B173:I173"/>
    <mergeCell ref="K173:L173"/>
    <mergeCell ref="M173:N173"/>
    <mergeCell ref="B174:I174"/>
    <mergeCell ref="K174:L174"/>
    <mergeCell ref="M174:N174"/>
    <mergeCell ref="K170:L170"/>
    <mergeCell ref="M170:N170"/>
    <mergeCell ref="B171:I171"/>
    <mergeCell ref="K171:L171"/>
    <mergeCell ref="M171:N171"/>
    <mergeCell ref="B172:I172"/>
    <mergeCell ref="K172:L172"/>
    <mergeCell ref="M172:N172"/>
    <mergeCell ref="B168:I168"/>
    <mergeCell ref="K168:L168"/>
    <mergeCell ref="M168:N168"/>
    <mergeCell ref="B169:I169"/>
    <mergeCell ref="K169:L169"/>
    <mergeCell ref="M169:N169"/>
    <mergeCell ref="M164:N164"/>
    <mergeCell ref="K165:L165"/>
    <mergeCell ref="M165:N165"/>
    <mergeCell ref="K166:L166"/>
    <mergeCell ref="M166:N166"/>
    <mergeCell ref="M167:N167"/>
    <mergeCell ref="I157:J157"/>
    <mergeCell ref="I158:J158"/>
    <mergeCell ref="I160:J160"/>
    <mergeCell ref="I161:J161"/>
    <mergeCell ref="I162:J162"/>
    <mergeCell ref="K164:L164"/>
    <mergeCell ref="B154:I154"/>
    <mergeCell ref="J154:K154"/>
    <mergeCell ref="L154:M154"/>
    <mergeCell ref="B155:I155"/>
    <mergeCell ref="J155:K155"/>
    <mergeCell ref="L155:M155"/>
    <mergeCell ref="B151:I151"/>
    <mergeCell ref="J151:K151"/>
    <mergeCell ref="L151:M151"/>
    <mergeCell ref="J152:K152"/>
    <mergeCell ref="L152:M152"/>
    <mergeCell ref="B153:I153"/>
    <mergeCell ref="J153:K153"/>
    <mergeCell ref="L153:M153"/>
    <mergeCell ref="J148:K148"/>
    <mergeCell ref="L148:M148"/>
    <mergeCell ref="B149:I149"/>
    <mergeCell ref="J149:K149"/>
    <mergeCell ref="L149:M149"/>
    <mergeCell ref="B150:I150"/>
    <mergeCell ref="J150:K150"/>
    <mergeCell ref="L150:M150"/>
    <mergeCell ref="M144:N144"/>
    <mergeCell ref="C146:H146"/>
    <mergeCell ref="J146:K146"/>
    <mergeCell ref="L146:M146"/>
    <mergeCell ref="J147:K147"/>
    <mergeCell ref="L147:M147"/>
    <mergeCell ref="B139:I139"/>
    <mergeCell ref="J139:K139"/>
    <mergeCell ref="L139:M139"/>
    <mergeCell ref="B140:I140"/>
    <mergeCell ref="J140:K140"/>
    <mergeCell ref="L140:M140"/>
    <mergeCell ref="B137:I137"/>
    <mergeCell ref="J137:K137"/>
    <mergeCell ref="L137:M137"/>
    <mergeCell ref="B138:I138"/>
    <mergeCell ref="J138:K138"/>
    <mergeCell ref="L138:M138"/>
    <mergeCell ref="B135:I135"/>
    <mergeCell ref="J135:K135"/>
    <mergeCell ref="L135:M135"/>
    <mergeCell ref="B136:I136"/>
    <mergeCell ref="J136:K136"/>
    <mergeCell ref="L136:M136"/>
    <mergeCell ref="B133:I133"/>
    <mergeCell ref="J133:K133"/>
    <mergeCell ref="L133:M133"/>
    <mergeCell ref="B134:I134"/>
    <mergeCell ref="J134:K134"/>
    <mergeCell ref="L134:M134"/>
    <mergeCell ref="C130:H130"/>
    <mergeCell ref="J130:K130"/>
    <mergeCell ref="L130:M130"/>
    <mergeCell ref="J131:K131"/>
    <mergeCell ref="L131:M131"/>
    <mergeCell ref="J132:K132"/>
    <mergeCell ref="L132:M132"/>
    <mergeCell ref="I126:J126"/>
    <mergeCell ref="K126:M126"/>
    <mergeCell ref="I127:J127"/>
    <mergeCell ref="K127:M127"/>
    <mergeCell ref="B128:H128"/>
    <mergeCell ref="I128:J128"/>
    <mergeCell ref="K128:M128"/>
    <mergeCell ref="B123:H123"/>
    <mergeCell ref="I123:J123"/>
    <mergeCell ref="K123:M123"/>
    <mergeCell ref="I124:J124"/>
    <mergeCell ref="K124:M124"/>
    <mergeCell ref="I125:J125"/>
    <mergeCell ref="K125:M125"/>
    <mergeCell ref="B118:D118"/>
    <mergeCell ref="E118:F118"/>
    <mergeCell ref="G118:H118"/>
    <mergeCell ref="I118:J118"/>
    <mergeCell ref="K118:L118"/>
    <mergeCell ref="M118:N118"/>
    <mergeCell ref="B117:D117"/>
    <mergeCell ref="E117:F117"/>
    <mergeCell ref="G117:H117"/>
    <mergeCell ref="I117:J117"/>
    <mergeCell ref="K117:L117"/>
    <mergeCell ref="M117:N117"/>
    <mergeCell ref="B116:D116"/>
    <mergeCell ref="E116:F116"/>
    <mergeCell ref="G116:H116"/>
    <mergeCell ref="I116:J116"/>
    <mergeCell ref="K116:L116"/>
    <mergeCell ref="M116:N116"/>
    <mergeCell ref="M114:N114"/>
    <mergeCell ref="B115:D115"/>
    <mergeCell ref="E115:F115"/>
    <mergeCell ref="G115:H115"/>
    <mergeCell ref="I115:J115"/>
    <mergeCell ref="K115:L115"/>
    <mergeCell ref="M115:N115"/>
    <mergeCell ref="E113:F113"/>
    <mergeCell ref="G113:H113"/>
    <mergeCell ref="I113:J113"/>
    <mergeCell ref="K113:L113"/>
    <mergeCell ref="M113:N113"/>
    <mergeCell ref="B114:D114"/>
    <mergeCell ref="E114:F114"/>
    <mergeCell ref="G114:H114"/>
    <mergeCell ref="I114:J114"/>
    <mergeCell ref="K114:L114"/>
    <mergeCell ref="E111:F111"/>
    <mergeCell ref="G111:H111"/>
    <mergeCell ref="I111:J111"/>
    <mergeCell ref="K111:L111"/>
    <mergeCell ref="M111:N111"/>
    <mergeCell ref="E112:F112"/>
    <mergeCell ref="I112:J112"/>
    <mergeCell ref="K112:L112"/>
    <mergeCell ref="M112:N112"/>
    <mergeCell ref="B110:D110"/>
    <mergeCell ref="E110:F110"/>
    <mergeCell ref="G110:H110"/>
    <mergeCell ref="I110:J110"/>
    <mergeCell ref="K110:L110"/>
    <mergeCell ref="M110:N110"/>
    <mergeCell ref="B101:F101"/>
    <mergeCell ref="M101:N101"/>
    <mergeCell ref="B102:F102"/>
    <mergeCell ref="G102:H102"/>
    <mergeCell ref="I102:J102"/>
    <mergeCell ref="K102:L102"/>
    <mergeCell ref="M102:N102"/>
    <mergeCell ref="B99:F99"/>
    <mergeCell ref="G99:H99"/>
    <mergeCell ref="I99:J99"/>
    <mergeCell ref="K99:L99"/>
    <mergeCell ref="M99:N99"/>
    <mergeCell ref="B100:F100"/>
    <mergeCell ref="G100:H100"/>
    <mergeCell ref="I100:J100"/>
    <mergeCell ref="K100:L100"/>
    <mergeCell ref="M100:N100"/>
    <mergeCell ref="B97:F97"/>
    <mergeCell ref="G97:H97"/>
    <mergeCell ref="I97:J97"/>
    <mergeCell ref="K97:L97"/>
    <mergeCell ref="M97:N97"/>
    <mergeCell ref="B98:F98"/>
    <mergeCell ref="G98:H98"/>
    <mergeCell ref="I98:J98"/>
    <mergeCell ref="K98:L98"/>
    <mergeCell ref="M98:N98"/>
    <mergeCell ref="M94:N94"/>
    <mergeCell ref="M95:N95"/>
    <mergeCell ref="G96:H96"/>
    <mergeCell ref="I96:J96"/>
    <mergeCell ref="K96:L96"/>
    <mergeCell ref="M96:N96"/>
    <mergeCell ref="G87:H87"/>
    <mergeCell ref="I87:J87"/>
    <mergeCell ref="K87:L87"/>
    <mergeCell ref="B88:F88"/>
    <mergeCell ref="K88:L88"/>
    <mergeCell ref="B89:F89"/>
    <mergeCell ref="K89:L89"/>
    <mergeCell ref="G85:H85"/>
    <mergeCell ref="I85:J85"/>
    <mergeCell ref="K85:L85"/>
    <mergeCell ref="G86:H86"/>
    <mergeCell ref="I86:J86"/>
    <mergeCell ref="K86:L86"/>
    <mergeCell ref="G79:H79"/>
    <mergeCell ref="J79:K79"/>
    <mergeCell ref="L79:M79"/>
    <mergeCell ref="G84:H84"/>
    <mergeCell ref="I84:J84"/>
    <mergeCell ref="K84:L84"/>
    <mergeCell ref="G77:H77"/>
    <mergeCell ref="J77:K77"/>
    <mergeCell ref="L77:M77"/>
    <mergeCell ref="G78:H78"/>
    <mergeCell ref="J78:K78"/>
    <mergeCell ref="L78:M78"/>
    <mergeCell ref="B70:F70"/>
    <mergeCell ref="K70:L70"/>
    <mergeCell ref="G75:H75"/>
    <mergeCell ref="J75:K75"/>
    <mergeCell ref="L75:M75"/>
    <mergeCell ref="G76:H76"/>
    <mergeCell ref="J76:K76"/>
    <mergeCell ref="L76:M76"/>
    <mergeCell ref="G68:H68"/>
    <mergeCell ref="I68:J68"/>
    <mergeCell ref="K68:L68"/>
    <mergeCell ref="G69:H69"/>
    <mergeCell ref="I69:J69"/>
    <mergeCell ref="K69:L69"/>
    <mergeCell ref="G66:H66"/>
    <mergeCell ref="I66:J66"/>
    <mergeCell ref="K66:L66"/>
    <mergeCell ref="B67:F67"/>
    <mergeCell ref="G67:H67"/>
    <mergeCell ref="I67:J67"/>
    <mergeCell ref="K67:L67"/>
    <mergeCell ref="B63:F63"/>
    <mergeCell ref="G63:H63"/>
    <mergeCell ref="J63:K63"/>
    <mergeCell ref="L63:M63"/>
    <mergeCell ref="A64:N64"/>
    <mergeCell ref="G65:H65"/>
    <mergeCell ref="I65:J65"/>
    <mergeCell ref="K65:L65"/>
    <mergeCell ref="B61:F61"/>
    <mergeCell ref="G61:H61"/>
    <mergeCell ref="J61:K61"/>
    <mergeCell ref="L61:M61"/>
    <mergeCell ref="B62:F62"/>
    <mergeCell ref="G62:H62"/>
    <mergeCell ref="J62:K62"/>
    <mergeCell ref="L62:M62"/>
    <mergeCell ref="G59:H59"/>
    <mergeCell ref="J59:K59"/>
    <mergeCell ref="L59:M59"/>
    <mergeCell ref="B60:F60"/>
    <mergeCell ref="G60:H60"/>
    <mergeCell ref="J60:K60"/>
    <mergeCell ref="L60:M60"/>
    <mergeCell ref="B53:F53"/>
    <mergeCell ref="M53:N53"/>
    <mergeCell ref="B56:H56"/>
    <mergeCell ref="B58:F58"/>
    <mergeCell ref="G58:H58"/>
    <mergeCell ref="J58:K58"/>
    <mergeCell ref="L58:M58"/>
    <mergeCell ref="B51:F51"/>
    <mergeCell ref="M51:N51"/>
    <mergeCell ref="B52:F52"/>
    <mergeCell ref="G52:I52"/>
    <mergeCell ref="K52:L52"/>
    <mergeCell ref="M52:N52"/>
    <mergeCell ref="K49:L49"/>
    <mergeCell ref="M49:N49"/>
    <mergeCell ref="B50:F50"/>
    <mergeCell ref="G50:I50"/>
    <mergeCell ref="K50:L50"/>
    <mergeCell ref="M50:N50"/>
    <mergeCell ref="B47:F47"/>
    <mergeCell ref="G47:I47"/>
    <mergeCell ref="K47:L47"/>
    <mergeCell ref="M47:N47"/>
    <mergeCell ref="G48:I48"/>
    <mergeCell ref="K48:L48"/>
    <mergeCell ref="M48:N48"/>
    <mergeCell ref="B44:F44"/>
    <mergeCell ref="G44:I44"/>
    <mergeCell ref="K44:L44"/>
    <mergeCell ref="B45:F45"/>
    <mergeCell ref="G45:I45"/>
    <mergeCell ref="K45:L45"/>
    <mergeCell ref="B41:F41"/>
    <mergeCell ref="G41:I41"/>
    <mergeCell ref="K41:L41"/>
    <mergeCell ref="K42:L42"/>
    <mergeCell ref="B43:F43"/>
    <mergeCell ref="G43:I43"/>
    <mergeCell ref="K43:L43"/>
    <mergeCell ref="B38:N38"/>
    <mergeCell ref="B40:F40"/>
    <mergeCell ref="G40:I40"/>
    <mergeCell ref="K40:L40"/>
    <mergeCell ref="B24:N24"/>
    <mergeCell ref="B26:F26"/>
    <mergeCell ref="B29:F29"/>
    <mergeCell ref="K29:L29"/>
    <mergeCell ref="B30:F30"/>
    <mergeCell ref="B31:F31"/>
    <mergeCell ref="D2:L2"/>
    <mergeCell ref="E5:J5"/>
    <mergeCell ref="B8:N8"/>
    <mergeCell ref="B14:D14"/>
    <mergeCell ref="B16:D16"/>
    <mergeCell ref="B21:D21"/>
    <mergeCell ref="B32:F32"/>
    <mergeCell ref="B33:F33"/>
    <mergeCell ref="B35:F35"/>
    <mergeCell ref="K35:L35"/>
  </mergeCells>
  <pageMargins left="0.7" right="0.7" top="0.75" bottom="0.75" header="0.3" footer="0.3"/>
  <pageSetup paperSize="9" scale="92" orientation="landscape" horizontalDpi="180" verticalDpi="180" r:id="rId1"/>
  <rowBreaks count="2" manualBreakCount="2">
    <brk id="36" max="16383" man="1"/>
    <brk id="10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view="pageBreakPreview" zoomScaleSheetLayoutView="100" workbookViewId="0">
      <selection activeCell="H22" sqref="H22"/>
    </sheetView>
  </sheetViews>
  <sheetFormatPr defaultRowHeight="15" x14ac:dyDescent="0.25"/>
  <cols>
    <col min="1" max="1" width="34.140625" customWidth="1"/>
    <col min="2" max="2" width="6.140625" customWidth="1"/>
    <col min="3" max="3" width="13.85546875" customWidth="1"/>
    <col min="7" max="7" width="12" customWidth="1"/>
    <col min="9" max="9" width="9.28515625" bestFit="1" customWidth="1"/>
    <col min="11" max="11" width="9.85546875" bestFit="1" customWidth="1"/>
    <col min="13" max="13" width="9.28515625" bestFit="1" customWidth="1"/>
    <col min="15" max="15" width="8" customWidth="1"/>
  </cols>
  <sheetData>
    <row r="1" spans="2:15" ht="18" x14ac:dyDescent="0.25">
      <c r="B1" s="228"/>
      <c r="C1" s="228"/>
      <c r="D1" s="228"/>
      <c r="E1" s="228"/>
      <c r="F1" s="228"/>
      <c r="G1" s="3"/>
      <c r="I1" s="229" t="s">
        <v>253</v>
      </c>
      <c r="J1" s="229"/>
      <c r="K1" s="229"/>
      <c r="L1" s="229"/>
      <c r="M1" s="229"/>
      <c r="N1" s="229"/>
      <c r="O1" s="229"/>
    </row>
    <row r="2" spans="2:15" ht="15.75" x14ac:dyDescent="0.25">
      <c r="B2" s="3"/>
      <c r="C2" s="3"/>
      <c r="D2" s="3"/>
      <c r="E2" s="3"/>
      <c r="H2" s="43"/>
      <c r="I2" s="230" t="s">
        <v>254</v>
      </c>
      <c r="J2" s="230"/>
      <c r="K2" s="230"/>
      <c r="L2" s="230"/>
      <c r="M2" s="230"/>
      <c r="N2" s="230"/>
      <c r="O2" s="230"/>
    </row>
    <row r="3" spans="2:15" ht="15.75" x14ac:dyDescent="0.25">
      <c r="B3" s="3"/>
      <c r="C3" s="105"/>
      <c r="D3" s="105"/>
      <c r="E3" s="3"/>
      <c r="I3" s="69"/>
      <c r="J3" s="69"/>
      <c r="K3" s="210" t="s">
        <v>346</v>
      </c>
      <c r="L3" s="210"/>
      <c r="M3" s="210"/>
      <c r="N3" s="210"/>
      <c r="O3" s="210"/>
    </row>
    <row r="4" spans="2:15" ht="15.75" x14ac:dyDescent="0.25">
      <c r="D4" s="143"/>
      <c r="E4" s="143"/>
      <c r="F4" s="143"/>
      <c r="G4" s="143"/>
      <c r="H4" s="143"/>
      <c r="I4" s="69"/>
      <c r="J4" s="69"/>
      <c r="K4" s="210" t="s">
        <v>347</v>
      </c>
      <c r="L4" s="210"/>
      <c r="M4" s="210"/>
      <c r="N4" s="210"/>
      <c r="O4" s="210"/>
    </row>
    <row r="5" spans="2:15" ht="15.75" x14ac:dyDescent="0.25">
      <c r="D5" s="1"/>
      <c r="E5" s="1"/>
      <c r="F5" s="1"/>
      <c r="G5" s="1"/>
      <c r="H5" s="1"/>
    </row>
    <row r="6" spans="2:15" ht="15.75" x14ac:dyDescent="0.25">
      <c r="D6" s="143" t="s">
        <v>353</v>
      </c>
      <c r="E6" s="143"/>
      <c r="F6" s="143"/>
      <c r="G6" s="143"/>
      <c r="H6" s="143"/>
      <c r="N6" s="163" t="s">
        <v>255</v>
      </c>
      <c r="O6" s="164"/>
    </row>
    <row r="7" spans="2:15" x14ac:dyDescent="0.25">
      <c r="D7" s="226"/>
      <c r="E7" s="226"/>
      <c r="F7" s="226"/>
      <c r="G7" s="226"/>
      <c r="H7" s="226"/>
      <c r="L7" s="210" t="s">
        <v>256</v>
      </c>
      <c r="M7" s="171"/>
      <c r="N7" s="148">
        <v>501012</v>
      </c>
      <c r="O7" s="150"/>
    </row>
    <row r="8" spans="2:15" x14ac:dyDescent="0.25">
      <c r="D8" s="227"/>
      <c r="E8" s="227"/>
      <c r="F8" s="227"/>
      <c r="G8" s="227"/>
      <c r="H8" s="227"/>
      <c r="M8" t="s">
        <v>257</v>
      </c>
      <c r="N8" s="174" t="s">
        <v>348</v>
      </c>
      <c r="O8" s="176"/>
    </row>
    <row r="9" spans="2:15" x14ac:dyDescent="0.25">
      <c r="M9" t="s">
        <v>258</v>
      </c>
      <c r="N9" s="148"/>
      <c r="O9" s="150"/>
    </row>
    <row r="10" spans="2:15" x14ac:dyDescent="0.25">
      <c r="B10" s="222" t="s">
        <v>259</v>
      </c>
      <c r="C10" s="222"/>
      <c r="D10" s="223" t="s">
        <v>1</v>
      </c>
      <c r="E10" s="223"/>
      <c r="F10" s="223"/>
      <c r="G10" s="223"/>
      <c r="H10" s="223"/>
      <c r="I10" s="223"/>
      <c r="K10" s="224" t="s">
        <v>260</v>
      </c>
      <c r="L10" s="224"/>
      <c r="M10" s="225"/>
      <c r="N10" s="148"/>
      <c r="O10" s="150"/>
    </row>
    <row r="11" spans="2:15" x14ac:dyDescent="0.25">
      <c r="B11" t="s">
        <v>261</v>
      </c>
      <c r="K11" s="224" t="s">
        <v>260</v>
      </c>
      <c r="L11" s="224"/>
      <c r="M11" s="225"/>
      <c r="N11" s="148"/>
      <c r="O11" s="150"/>
    </row>
    <row r="12" spans="2:15" x14ac:dyDescent="0.25">
      <c r="B12" t="s">
        <v>262</v>
      </c>
      <c r="E12" s="168" t="s">
        <v>263</v>
      </c>
      <c r="F12" s="168"/>
      <c r="G12" s="168"/>
      <c r="H12" s="168"/>
      <c r="I12" s="168"/>
      <c r="K12" s="224" t="s">
        <v>260</v>
      </c>
      <c r="L12" s="224"/>
      <c r="M12" s="225"/>
      <c r="N12" s="148"/>
      <c r="O12" s="150"/>
    </row>
    <row r="13" spans="2:15" x14ac:dyDescent="0.25">
      <c r="B13" t="s">
        <v>264</v>
      </c>
      <c r="D13" s="168" t="s">
        <v>265</v>
      </c>
      <c r="E13" s="168"/>
      <c r="F13" s="168"/>
      <c r="G13" s="168"/>
      <c r="H13" s="168"/>
      <c r="I13" s="168"/>
      <c r="L13" s="224" t="s">
        <v>266</v>
      </c>
      <c r="M13" s="225"/>
      <c r="N13" s="148"/>
      <c r="O13" s="150"/>
    </row>
    <row r="14" spans="2:15" x14ac:dyDescent="0.25">
      <c r="B14" t="s">
        <v>267</v>
      </c>
      <c r="D14" s="149"/>
      <c r="E14" s="149"/>
      <c r="F14" s="149"/>
      <c r="G14" s="149"/>
      <c r="L14" s="106"/>
      <c r="M14" s="106"/>
      <c r="N14" s="163">
        <v>383</v>
      </c>
      <c r="O14" s="164"/>
    </row>
    <row r="15" spans="2:15" x14ac:dyDescent="0.25">
      <c r="D15" s="107" t="s">
        <v>268</v>
      </c>
      <c r="E15" s="107"/>
      <c r="F15" s="107"/>
      <c r="G15" s="108"/>
      <c r="L15" s="224" t="s">
        <v>269</v>
      </c>
      <c r="M15" s="225"/>
      <c r="N15" s="174"/>
      <c r="O15" s="176"/>
    </row>
    <row r="16" spans="2:15" x14ac:dyDescent="0.25">
      <c r="D16" s="43"/>
      <c r="E16" s="43"/>
      <c r="F16" s="43"/>
      <c r="G16" s="6"/>
      <c r="L16" s="106"/>
      <c r="M16" s="109"/>
      <c r="N16" s="53"/>
    </row>
    <row r="17" spans="1:15" x14ac:dyDescent="0.25">
      <c r="A17" s="74"/>
      <c r="B17" s="8"/>
      <c r="C17" s="9"/>
      <c r="D17" s="74" t="s">
        <v>270</v>
      </c>
      <c r="E17" s="148" t="s">
        <v>271</v>
      </c>
      <c r="F17" s="149"/>
      <c r="G17" s="149"/>
      <c r="H17" s="149"/>
      <c r="I17" s="149"/>
      <c r="J17" s="150"/>
      <c r="K17" s="7" t="s">
        <v>62</v>
      </c>
      <c r="L17" s="148" t="s">
        <v>272</v>
      </c>
      <c r="M17" s="149"/>
      <c r="N17" s="149"/>
      <c r="O17" s="150"/>
    </row>
    <row r="18" spans="1:15" x14ac:dyDescent="0.25">
      <c r="A18" s="76" t="s">
        <v>42</v>
      </c>
      <c r="B18" s="53"/>
      <c r="C18" s="61"/>
      <c r="D18" s="62" t="s">
        <v>273</v>
      </c>
      <c r="E18" s="7" t="s">
        <v>274</v>
      </c>
      <c r="F18" s="6" t="s">
        <v>275</v>
      </c>
      <c r="G18" s="7" t="s">
        <v>276</v>
      </c>
      <c r="H18" s="110" t="s">
        <v>277</v>
      </c>
      <c r="I18" s="7" t="s">
        <v>278</v>
      </c>
      <c r="J18" s="111" t="s">
        <v>279</v>
      </c>
      <c r="K18" s="13" t="s">
        <v>280</v>
      </c>
      <c r="L18" s="76" t="s">
        <v>281</v>
      </c>
      <c r="M18" s="78" t="s">
        <v>282</v>
      </c>
      <c r="N18" s="112" t="s">
        <v>283</v>
      </c>
      <c r="O18" s="78" t="s">
        <v>284</v>
      </c>
    </row>
    <row r="19" spans="1:15" x14ac:dyDescent="0.25">
      <c r="A19" s="49"/>
      <c r="B19" s="19"/>
      <c r="C19" s="20"/>
      <c r="D19" s="49"/>
      <c r="E19" s="18" t="s">
        <v>285</v>
      </c>
      <c r="F19" s="6" t="s">
        <v>286</v>
      </c>
      <c r="G19" s="13" t="s">
        <v>287</v>
      </c>
      <c r="H19" s="53" t="s">
        <v>288</v>
      </c>
      <c r="I19" s="13"/>
      <c r="J19" s="19" t="s">
        <v>289</v>
      </c>
      <c r="K19" s="18" t="s">
        <v>290</v>
      </c>
      <c r="L19" s="80" t="s">
        <v>291</v>
      </c>
      <c r="M19" s="81" t="s">
        <v>292</v>
      </c>
      <c r="N19" s="87" t="s">
        <v>293</v>
      </c>
      <c r="O19" s="81" t="s">
        <v>294</v>
      </c>
    </row>
    <row r="20" spans="1:15" x14ac:dyDescent="0.25">
      <c r="A20" s="216" t="s">
        <v>295</v>
      </c>
      <c r="B20" s="217"/>
      <c r="C20" s="218"/>
      <c r="D20" s="113" t="s">
        <v>296</v>
      </c>
      <c r="E20" s="113" t="s">
        <v>297</v>
      </c>
      <c r="F20" s="113" t="s">
        <v>298</v>
      </c>
      <c r="G20" s="70">
        <v>1920206590</v>
      </c>
      <c r="H20" s="113" t="s">
        <v>299</v>
      </c>
      <c r="I20" s="82">
        <v>211</v>
      </c>
      <c r="J20" s="70"/>
      <c r="K20" s="77">
        <f>Лист1!L21</f>
        <v>6044628</v>
      </c>
      <c r="L20" s="114"/>
      <c r="M20" s="114"/>
      <c r="N20" s="114"/>
      <c r="O20" s="115"/>
    </row>
    <row r="21" spans="1:15" x14ac:dyDescent="0.25">
      <c r="A21" s="216" t="s">
        <v>300</v>
      </c>
      <c r="B21" s="217"/>
      <c r="C21" s="218"/>
      <c r="D21" s="113" t="s">
        <v>301</v>
      </c>
      <c r="E21" s="113" t="s">
        <v>297</v>
      </c>
      <c r="F21" s="113" t="s">
        <v>298</v>
      </c>
      <c r="G21" s="70">
        <v>1920206590</v>
      </c>
      <c r="H21" s="113" t="s">
        <v>302</v>
      </c>
      <c r="I21" s="82">
        <v>212</v>
      </c>
      <c r="J21" s="70"/>
      <c r="K21" s="77">
        <f>[1]Лист2!N43+[1]Лист2!N44</f>
        <v>0</v>
      </c>
      <c r="L21" s="114"/>
      <c r="M21" s="114"/>
      <c r="N21" s="114"/>
      <c r="O21" s="115"/>
    </row>
    <row r="22" spans="1:15" x14ac:dyDescent="0.25">
      <c r="A22" s="116" t="s">
        <v>303</v>
      </c>
      <c r="B22" s="116"/>
      <c r="C22" s="116"/>
      <c r="D22" s="113" t="s">
        <v>304</v>
      </c>
      <c r="E22" s="113" t="s">
        <v>297</v>
      </c>
      <c r="F22" s="113" t="s">
        <v>298</v>
      </c>
      <c r="G22" s="70">
        <v>1920206590</v>
      </c>
      <c r="H22" s="113" t="s">
        <v>305</v>
      </c>
      <c r="I22" s="82">
        <v>213</v>
      </c>
      <c r="J22" s="70"/>
      <c r="K22" s="77">
        <f>K20*30.2%</f>
        <v>1825477.656</v>
      </c>
      <c r="L22" s="115"/>
      <c r="M22" s="115"/>
      <c r="N22" s="115"/>
      <c r="O22" s="115"/>
    </row>
    <row r="23" spans="1:15" x14ac:dyDescent="0.25">
      <c r="A23" s="216" t="s">
        <v>306</v>
      </c>
      <c r="B23" s="217"/>
      <c r="C23" s="218"/>
      <c r="D23" s="113" t="s">
        <v>307</v>
      </c>
      <c r="E23" s="113" t="s">
        <v>297</v>
      </c>
      <c r="F23" s="113" t="s">
        <v>298</v>
      </c>
      <c r="G23" s="70">
        <v>9994219900</v>
      </c>
      <c r="H23" s="113" t="s">
        <v>308</v>
      </c>
      <c r="I23" s="82">
        <v>221</v>
      </c>
      <c r="J23" s="70"/>
      <c r="K23" s="77">
        <f>[1]Лист2!K69</f>
        <v>0</v>
      </c>
      <c r="L23" s="115"/>
      <c r="M23" s="115"/>
      <c r="N23" s="115"/>
      <c r="O23" s="115"/>
    </row>
    <row r="24" spans="1:15" x14ac:dyDescent="0.25">
      <c r="A24" s="116" t="s">
        <v>309</v>
      </c>
      <c r="B24" s="116"/>
      <c r="C24" s="116"/>
      <c r="D24" s="113" t="s">
        <v>310</v>
      </c>
      <c r="E24" s="113" t="s">
        <v>297</v>
      </c>
      <c r="F24" s="113" t="s">
        <v>298</v>
      </c>
      <c r="G24" s="70">
        <v>9994219900</v>
      </c>
      <c r="H24" s="113" t="s">
        <v>302</v>
      </c>
      <c r="I24" s="82">
        <v>222</v>
      </c>
      <c r="J24" s="70"/>
      <c r="K24" s="77">
        <f>[1]Лист2!N77+[1]Лист2!N78</f>
        <v>0</v>
      </c>
      <c r="L24" s="115"/>
      <c r="M24" s="115"/>
      <c r="N24" s="115"/>
      <c r="O24" s="115"/>
    </row>
    <row r="25" spans="1:15" x14ac:dyDescent="0.25">
      <c r="A25" s="32" t="s">
        <v>309</v>
      </c>
      <c r="B25" s="32"/>
      <c r="C25" s="32"/>
      <c r="D25" s="113" t="s">
        <v>311</v>
      </c>
      <c r="E25" s="113" t="s">
        <v>297</v>
      </c>
      <c r="F25" s="113" t="s">
        <v>298</v>
      </c>
      <c r="G25" s="70">
        <v>9994219900</v>
      </c>
      <c r="H25" s="113" t="s">
        <v>308</v>
      </c>
      <c r="I25" s="82">
        <v>222</v>
      </c>
      <c r="J25" s="70"/>
      <c r="K25" s="77">
        <f>[1]Лист2!K85+[1]Лист2!K86+[1]Лист2!K87</f>
        <v>0</v>
      </c>
      <c r="L25" s="115"/>
      <c r="M25" s="115"/>
      <c r="N25" s="115"/>
      <c r="O25" s="115"/>
    </row>
    <row r="26" spans="1:15" x14ac:dyDescent="0.25">
      <c r="A26" s="32" t="s">
        <v>312</v>
      </c>
      <c r="B26" s="32"/>
      <c r="C26" s="32"/>
      <c r="D26" s="113" t="s">
        <v>313</v>
      </c>
      <c r="E26" s="113" t="s">
        <v>297</v>
      </c>
      <c r="F26" s="113" t="s">
        <v>298</v>
      </c>
      <c r="G26" s="70">
        <v>9994219900</v>
      </c>
      <c r="H26" s="113" t="s">
        <v>308</v>
      </c>
      <c r="I26" s="82">
        <v>223</v>
      </c>
      <c r="J26" s="70"/>
      <c r="K26" s="77">
        <v>40000</v>
      </c>
      <c r="L26" s="115"/>
      <c r="M26" s="115"/>
      <c r="N26" s="115"/>
      <c r="O26" s="115"/>
    </row>
    <row r="27" spans="1:15" x14ac:dyDescent="0.25">
      <c r="A27" s="32" t="s">
        <v>314</v>
      </c>
      <c r="B27" s="32"/>
      <c r="C27" s="32"/>
      <c r="D27" s="113" t="s">
        <v>315</v>
      </c>
      <c r="E27" s="113" t="s">
        <v>297</v>
      </c>
      <c r="F27" s="113" t="s">
        <v>298</v>
      </c>
      <c r="G27" s="70">
        <v>9994219900</v>
      </c>
      <c r="H27" s="113" t="s">
        <v>308</v>
      </c>
      <c r="I27" s="82">
        <v>224</v>
      </c>
      <c r="J27" s="70"/>
      <c r="K27" s="77">
        <f>[1]Лист2!M117</f>
        <v>0</v>
      </c>
      <c r="L27" s="115"/>
      <c r="M27" s="115"/>
      <c r="N27" s="115"/>
      <c r="O27" s="115"/>
    </row>
    <row r="28" spans="1:15" x14ac:dyDescent="0.25">
      <c r="A28" s="32" t="s">
        <v>316</v>
      </c>
      <c r="B28" s="32"/>
      <c r="C28" s="32"/>
      <c r="D28" s="113" t="s">
        <v>317</v>
      </c>
      <c r="E28" s="113" t="s">
        <v>297</v>
      </c>
      <c r="F28" s="113" t="s">
        <v>298</v>
      </c>
      <c r="G28" s="70">
        <v>9994219900</v>
      </c>
      <c r="H28" s="113" t="s">
        <v>308</v>
      </c>
      <c r="I28" s="82">
        <v>225</v>
      </c>
      <c r="J28" s="70"/>
      <c r="K28" s="77">
        <f>[1]Лист2!L139</f>
        <v>0</v>
      </c>
      <c r="L28" s="115"/>
      <c r="M28" s="115"/>
      <c r="N28" s="115"/>
      <c r="O28" s="115"/>
    </row>
    <row r="29" spans="1:15" x14ac:dyDescent="0.25">
      <c r="A29" s="32" t="s">
        <v>318</v>
      </c>
      <c r="B29" s="32"/>
      <c r="C29" s="32"/>
      <c r="D29" s="113" t="s">
        <v>319</v>
      </c>
      <c r="E29" s="113" t="s">
        <v>297</v>
      </c>
      <c r="F29" s="113" t="s">
        <v>298</v>
      </c>
      <c r="G29" s="70">
        <v>1920206590</v>
      </c>
      <c r="H29" s="113" t="s">
        <v>308</v>
      </c>
      <c r="I29" s="82">
        <v>226</v>
      </c>
      <c r="J29" s="70"/>
      <c r="K29" s="77">
        <f>Лист1!M178</f>
        <v>117180</v>
      </c>
      <c r="L29" s="114"/>
      <c r="M29" s="114"/>
      <c r="N29" s="114"/>
      <c r="O29" s="114"/>
    </row>
    <row r="30" spans="1:15" x14ac:dyDescent="0.25">
      <c r="A30" s="54" t="s">
        <v>320</v>
      </c>
      <c r="B30" s="55"/>
      <c r="C30" s="56"/>
      <c r="D30" s="113" t="s">
        <v>321</v>
      </c>
      <c r="E30" s="113" t="s">
        <v>297</v>
      </c>
      <c r="F30" s="113" t="s">
        <v>298</v>
      </c>
      <c r="G30" s="70">
        <v>9994219900</v>
      </c>
      <c r="H30" s="113" t="s">
        <v>308</v>
      </c>
      <c r="I30" s="82">
        <v>290</v>
      </c>
      <c r="J30" s="70"/>
      <c r="K30" s="77">
        <v>30000</v>
      </c>
      <c r="L30" s="114"/>
      <c r="M30" s="114"/>
      <c r="N30" s="114"/>
      <c r="O30" s="114"/>
    </row>
    <row r="31" spans="1:15" x14ac:dyDescent="0.25">
      <c r="A31" s="54" t="s">
        <v>320</v>
      </c>
      <c r="B31" s="55"/>
      <c r="C31" s="56"/>
      <c r="D31" s="113" t="s">
        <v>322</v>
      </c>
      <c r="E31" s="113" t="s">
        <v>297</v>
      </c>
      <c r="F31" s="113" t="s">
        <v>298</v>
      </c>
      <c r="G31" s="70">
        <v>9994219900</v>
      </c>
      <c r="H31" s="117" t="s">
        <v>323</v>
      </c>
      <c r="I31" s="82">
        <v>290</v>
      </c>
      <c r="J31" s="70"/>
      <c r="K31" s="77">
        <v>14703</v>
      </c>
      <c r="L31" s="115"/>
      <c r="M31" s="114"/>
      <c r="N31" s="114"/>
      <c r="O31" s="114"/>
    </row>
    <row r="32" spans="1:15" x14ac:dyDescent="0.25">
      <c r="A32" s="54" t="s">
        <v>320</v>
      </c>
      <c r="B32" s="55"/>
      <c r="C32" s="56"/>
      <c r="D32" s="113" t="s">
        <v>324</v>
      </c>
      <c r="E32" s="113" t="s">
        <v>297</v>
      </c>
      <c r="F32" s="113" t="s">
        <v>298</v>
      </c>
      <c r="G32" s="70">
        <v>9994219900</v>
      </c>
      <c r="H32" s="117" t="s">
        <v>325</v>
      </c>
      <c r="I32" s="82">
        <v>290</v>
      </c>
      <c r="J32" s="70"/>
      <c r="K32" s="77">
        <f>[2]Лист2!J202</f>
        <v>0</v>
      </c>
      <c r="L32" s="114"/>
      <c r="M32" s="114"/>
      <c r="N32" s="114"/>
      <c r="O32" s="114"/>
    </row>
    <row r="33" spans="1:15" x14ac:dyDescent="0.25">
      <c r="A33" s="32" t="s">
        <v>326</v>
      </c>
      <c r="B33" s="32"/>
      <c r="C33" s="32"/>
      <c r="D33" s="113" t="s">
        <v>327</v>
      </c>
      <c r="E33" s="113" t="s">
        <v>297</v>
      </c>
      <c r="F33" s="113" t="s">
        <v>298</v>
      </c>
      <c r="G33" s="70">
        <v>9994219900</v>
      </c>
      <c r="H33" s="113" t="s">
        <v>308</v>
      </c>
      <c r="I33" s="82">
        <v>310</v>
      </c>
      <c r="J33" s="70"/>
      <c r="K33" s="77">
        <f>[1]Лист2!J227</f>
        <v>0</v>
      </c>
      <c r="L33" s="114"/>
      <c r="M33" s="114"/>
      <c r="N33" s="114"/>
      <c r="O33" s="114"/>
    </row>
    <row r="34" spans="1:15" x14ac:dyDescent="0.25">
      <c r="A34" s="32" t="s">
        <v>328</v>
      </c>
      <c r="B34" s="32"/>
      <c r="C34" s="32"/>
      <c r="D34" s="113" t="s">
        <v>329</v>
      </c>
      <c r="E34" s="113" t="s">
        <v>297</v>
      </c>
      <c r="F34" s="113" t="s">
        <v>298</v>
      </c>
      <c r="G34" s="70">
        <v>1920206590</v>
      </c>
      <c r="H34" s="113" t="s">
        <v>308</v>
      </c>
      <c r="I34" s="82">
        <v>340</v>
      </c>
      <c r="J34" s="70"/>
      <c r="K34" s="77">
        <v>10200</v>
      </c>
      <c r="L34" s="114"/>
      <c r="M34" s="114"/>
      <c r="N34" s="114"/>
      <c r="O34" s="114"/>
    </row>
    <row r="35" spans="1:15" x14ac:dyDescent="0.25">
      <c r="A35" s="32" t="s">
        <v>328</v>
      </c>
      <c r="B35" s="32"/>
      <c r="C35" s="32"/>
      <c r="D35" s="113" t="s">
        <v>330</v>
      </c>
      <c r="E35" s="113" t="s">
        <v>297</v>
      </c>
      <c r="F35" s="113" t="s">
        <v>298</v>
      </c>
      <c r="G35" s="70">
        <v>9994219900</v>
      </c>
      <c r="H35" s="113" t="s">
        <v>308</v>
      </c>
      <c r="I35" s="82">
        <v>340</v>
      </c>
      <c r="J35" s="70"/>
      <c r="K35" s="77">
        <v>190000</v>
      </c>
      <c r="L35" s="114"/>
      <c r="M35" s="114"/>
      <c r="N35" s="114"/>
      <c r="O35" s="114"/>
    </row>
    <row r="36" spans="1:15" x14ac:dyDescent="0.25">
      <c r="A36" s="32" t="s">
        <v>331</v>
      </c>
      <c r="B36" s="32"/>
      <c r="C36" s="32"/>
      <c r="D36" s="113" t="s">
        <v>332</v>
      </c>
      <c r="E36" s="113" t="s">
        <v>297</v>
      </c>
      <c r="F36" s="113" t="s">
        <v>298</v>
      </c>
      <c r="G36" s="70">
        <v>1920202590</v>
      </c>
      <c r="H36" s="113" t="s">
        <v>308</v>
      </c>
      <c r="I36" s="82">
        <v>340</v>
      </c>
      <c r="J36" s="70"/>
      <c r="K36" s="77">
        <f>Лист1!M247</f>
        <v>102872</v>
      </c>
      <c r="L36" s="114"/>
      <c r="M36" s="114"/>
      <c r="N36" s="118"/>
      <c r="O36" s="115"/>
    </row>
    <row r="37" spans="1:15" ht="15.75" thickBot="1" x14ac:dyDescent="0.3">
      <c r="I37" s="219" t="s">
        <v>333</v>
      </c>
      <c r="J37" s="220"/>
      <c r="K37" s="119">
        <f>SUM(K20:K36)</f>
        <v>8375060.6559999995</v>
      </c>
      <c r="L37" s="120"/>
      <c r="M37" s="121"/>
      <c r="N37" s="122"/>
      <c r="O37" s="123"/>
    </row>
    <row r="38" spans="1:15" x14ac:dyDescent="0.25">
      <c r="A38" t="s">
        <v>251</v>
      </c>
      <c r="C38" s="124"/>
      <c r="D38" s="125"/>
      <c r="E38" s="126"/>
      <c r="F38" s="126"/>
      <c r="G38" s="125"/>
      <c r="H38" s="125"/>
      <c r="I38" s="127"/>
      <c r="J38" s="127"/>
      <c r="L38" s="53"/>
      <c r="M38" s="168" t="s">
        <v>334</v>
      </c>
      <c r="N38" s="171"/>
      <c r="O38" s="18"/>
    </row>
    <row r="39" spans="1:15" x14ac:dyDescent="0.25">
      <c r="A39" t="s">
        <v>335</v>
      </c>
      <c r="C39" s="19"/>
      <c r="D39" s="6" t="s">
        <v>336</v>
      </c>
      <c r="E39" s="128"/>
      <c r="I39" t="s">
        <v>349</v>
      </c>
      <c r="K39" s="129"/>
      <c r="L39" s="129"/>
      <c r="M39" s="215" t="s">
        <v>337</v>
      </c>
      <c r="N39" s="221"/>
      <c r="O39" s="114"/>
    </row>
    <row r="40" spans="1:15" x14ac:dyDescent="0.25">
      <c r="B40" s="127"/>
      <c r="C40" s="130" t="s">
        <v>338</v>
      </c>
      <c r="D40" s="215" t="s">
        <v>339</v>
      </c>
      <c r="E40" s="215"/>
      <c r="F40" s="128" t="s">
        <v>340</v>
      </c>
      <c r="G40" s="6"/>
      <c r="H40" s="6"/>
      <c r="I40" s="6"/>
      <c r="K40" s="6"/>
      <c r="L40" s="6"/>
    </row>
    <row r="41" spans="1:15" x14ac:dyDescent="0.25">
      <c r="A41" t="s">
        <v>341</v>
      </c>
      <c r="C41" s="131" t="s">
        <v>342</v>
      </c>
      <c r="D41" t="s">
        <v>336</v>
      </c>
      <c r="E41" s="132"/>
      <c r="F41" s="42" t="s">
        <v>343</v>
      </c>
      <c r="I41" t="s">
        <v>344</v>
      </c>
    </row>
    <row r="42" spans="1:15" x14ac:dyDescent="0.25">
      <c r="C42" s="124" t="s">
        <v>338</v>
      </c>
      <c r="D42" s="215" t="s">
        <v>339</v>
      </c>
      <c r="E42" s="215"/>
      <c r="J42" s="215" t="s">
        <v>339</v>
      </c>
      <c r="K42" s="215"/>
      <c r="L42" s="215" t="s">
        <v>345</v>
      </c>
      <c r="M42" s="215"/>
      <c r="N42" s="215"/>
      <c r="O42" s="215"/>
    </row>
    <row r="44" spans="1:15" x14ac:dyDescent="0.25">
      <c r="K44" s="38"/>
      <c r="L44" s="38"/>
      <c r="M44" s="133">
        <f>K44+L44</f>
        <v>0</v>
      </c>
      <c r="N44" s="38"/>
    </row>
  </sheetData>
  <mergeCells count="41">
    <mergeCell ref="B1:F1"/>
    <mergeCell ref="I1:O1"/>
    <mergeCell ref="I2:O2"/>
    <mergeCell ref="K3:O3"/>
    <mergeCell ref="D4:H4"/>
    <mergeCell ref="K4:O4"/>
    <mergeCell ref="K11:M11"/>
    <mergeCell ref="N11:O11"/>
    <mergeCell ref="D6:H6"/>
    <mergeCell ref="N6:O6"/>
    <mergeCell ref="D7:H7"/>
    <mergeCell ref="L7:M7"/>
    <mergeCell ref="N7:O7"/>
    <mergeCell ref="D8:H8"/>
    <mergeCell ref="N8:O8"/>
    <mergeCell ref="N9:O9"/>
    <mergeCell ref="B10:C10"/>
    <mergeCell ref="D10:I10"/>
    <mergeCell ref="K10:M10"/>
    <mergeCell ref="N10:O10"/>
    <mergeCell ref="A20:C20"/>
    <mergeCell ref="E12:I12"/>
    <mergeCell ref="K12:M12"/>
    <mergeCell ref="N12:O12"/>
    <mergeCell ref="D13:I13"/>
    <mergeCell ref="L13:M13"/>
    <mergeCell ref="N13:O13"/>
    <mergeCell ref="D14:G14"/>
    <mergeCell ref="N14:O15"/>
    <mergeCell ref="L15:M15"/>
    <mergeCell ref="E17:J17"/>
    <mergeCell ref="L17:O17"/>
    <mergeCell ref="D42:E42"/>
    <mergeCell ref="J42:K42"/>
    <mergeCell ref="L42:O42"/>
    <mergeCell ref="A21:C21"/>
    <mergeCell ref="A23:C23"/>
    <mergeCell ref="I37:J37"/>
    <mergeCell ref="M38:N38"/>
    <mergeCell ref="M39:N39"/>
    <mergeCell ref="D40:E40"/>
  </mergeCells>
  <pageMargins left="0.7" right="0.7" top="0.75" bottom="0.75" header="0.3" footer="0.3"/>
  <pageSetup paperSize="9" scale="7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2017-11-28T12:50:19Z</dcterms:modified>
</cp:coreProperties>
</file>